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x1wg\OneDrive - University of Surrey\Teaching\DataAnalytics\book\pbi\HealthyCrisps\"/>
    </mc:Choice>
  </mc:AlternateContent>
  <xr:revisionPtr revIDLastSave="0" documentId="13_ncr:1_{377707A1-936C-4A68-A881-2E06C4387699}" xr6:coauthVersionLast="47" xr6:coauthVersionMax="47" xr10:uidLastSave="{00000000-0000-0000-0000-000000000000}"/>
  <bookViews>
    <workbookView xWindow="-57720" yWindow="-2280" windowWidth="29040" windowHeight="16440" tabRatio="758" activeTab="1" xr2:uid="{30444F18-AC8F-40E9-BB43-4629410CED4A}"/>
  </bookViews>
  <sheets>
    <sheet name="Admin" sheetId="18" r:id="rId1"/>
    <sheet name="Product" sheetId="1" r:id="rId2"/>
    <sheet name="ProductCost" sheetId="5" r:id="rId3"/>
    <sheet name="ProductComponent" sheetId="2" r:id="rId4"/>
    <sheet name="ProductDemand" sheetId="14" r:id="rId5"/>
    <sheet name="Production" sheetId="15" r:id="rId6"/>
    <sheet name="GeneralCost" sheetId="17" r:id="rId7"/>
    <sheet name="CustomerOrder" sheetId="9" r:id="rId8"/>
    <sheet name="OrderPrice" sheetId="11" r:id="rId9"/>
    <sheet name="OrderCost" sheetId="13" r:id="rId10"/>
    <sheet name="OrderRevenue" sheetId="12" r:id="rId11"/>
    <sheet name="Customer" sheetId="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5" l="1"/>
  <c r="Q3" i="15"/>
  <c r="R3" i="15"/>
  <c r="S3" i="15"/>
  <c r="T3" i="15"/>
  <c r="P4" i="15"/>
  <c r="Q4" i="15"/>
  <c r="R4" i="15"/>
  <c r="S4" i="15"/>
  <c r="T4" i="15"/>
  <c r="P5" i="15"/>
  <c r="Q5" i="15"/>
  <c r="R5" i="15"/>
  <c r="S5" i="15"/>
  <c r="T5" i="15"/>
  <c r="P6" i="15"/>
  <c r="Q6" i="15"/>
  <c r="R6" i="15"/>
  <c r="S6" i="15"/>
  <c r="T6" i="15"/>
  <c r="P7" i="15"/>
  <c r="Q7" i="15"/>
  <c r="R7" i="15"/>
  <c r="S7" i="15"/>
  <c r="T7" i="15"/>
  <c r="P8" i="15"/>
  <c r="Q8" i="15"/>
  <c r="R8" i="15"/>
  <c r="S8" i="15"/>
  <c r="T8" i="15"/>
  <c r="P9" i="15"/>
  <c r="Q9" i="15"/>
  <c r="R9" i="15"/>
  <c r="S9" i="15"/>
  <c r="T9" i="15"/>
  <c r="P10" i="15"/>
  <c r="Q10" i="15"/>
  <c r="R10" i="15"/>
  <c r="S10" i="15"/>
  <c r="T10" i="15"/>
  <c r="P11" i="15"/>
  <c r="Q11" i="15"/>
  <c r="R11" i="15"/>
  <c r="S11" i="15"/>
  <c r="T11" i="15"/>
  <c r="P12" i="15"/>
  <c r="Q12" i="15"/>
  <c r="R12" i="15"/>
  <c r="S12" i="15"/>
  <c r="T12" i="15"/>
  <c r="P13" i="15"/>
  <c r="Q13" i="15"/>
  <c r="R13" i="15"/>
  <c r="S13" i="15"/>
  <c r="T13" i="15"/>
  <c r="P14" i="15"/>
  <c r="Q14" i="15"/>
  <c r="R14" i="15"/>
  <c r="S14" i="15"/>
  <c r="T14" i="15"/>
  <c r="P15" i="15"/>
  <c r="Q15" i="15"/>
  <c r="R15" i="15"/>
  <c r="S15" i="15"/>
  <c r="T15" i="15"/>
  <c r="P16" i="15"/>
  <c r="Q16" i="15"/>
  <c r="R16" i="15"/>
  <c r="S16" i="15"/>
  <c r="T16" i="15"/>
  <c r="P17" i="15"/>
  <c r="Q17" i="15"/>
  <c r="R17" i="15"/>
  <c r="S17" i="15"/>
  <c r="T17" i="15"/>
  <c r="P18" i="15"/>
  <c r="Q18" i="15"/>
  <c r="R18" i="15"/>
  <c r="S18" i="15"/>
  <c r="T18" i="15"/>
  <c r="P19" i="15"/>
  <c r="Q19" i="15"/>
  <c r="R19" i="15"/>
  <c r="S19" i="15"/>
  <c r="T19" i="15"/>
  <c r="P20" i="15"/>
  <c r="Q20" i="15"/>
  <c r="R20" i="15"/>
  <c r="S20" i="15"/>
  <c r="T20" i="15"/>
  <c r="P21" i="15"/>
  <c r="Q21" i="15"/>
  <c r="R21" i="15"/>
  <c r="S21" i="15"/>
  <c r="T21" i="15"/>
  <c r="P22" i="15"/>
  <c r="Q22" i="15"/>
  <c r="R22" i="15"/>
  <c r="S22" i="15"/>
  <c r="T22" i="15"/>
  <c r="P23" i="15"/>
  <c r="Q23" i="15"/>
  <c r="R23" i="15"/>
  <c r="S23" i="15"/>
  <c r="T23" i="15"/>
  <c r="P24" i="15"/>
  <c r="Q24" i="15"/>
  <c r="R24" i="15"/>
  <c r="S24" i="15"/>
  <c r="T24" i="15"/>
  <c r="Q2" i="15"/>
  <c r="R2" i="15"/>
  <c r="S2" i="15"/>
  <c r="T2" i="15"/>
  <c r="Q1" i="15"/>
  <c r="R1" i="15"/>
  <c r="S1" i="15"/>
  <c r="T1" i="15"/>
  <c r="P1" i="15"/>
  <c r="P2" i="15"/>
  <c r="K3" i="15" a="1"/>
  <c r="K3" i="15" s="1"/>
  <c r="L3" i="15" a="1"/>
  <c r="L3" i="15" s="1"/>
  <c r="M3" i="15" a="1"/>
  <c r="M3" i="15" s="1"/>
  <c r="N3" i="15" a="1"/>
  <c r="N3" i="15" s="1"/>
  <c r="O3" i="15" a="1"/>
  <c r="O3" i="15"/>
  <c r="K4" i="15" a="1"/>
  <c r="K4" i="15" s="1"/>
  <c r="L4" i="15" a="1"/>
  <c r="L4" i="15" s="1"/>
  <c r="M4" i="15" a="1"/>
  <c r="M4" i="15"/>
  <c r="N4" i="15" a="1"/>
  <c r="N4" i="15" s="1"/>
  <c r="O4" i="15" a="1"/>
  <c r="O4" i="15" s="1"/>
  <c r="K5" i="15" a="1"/>
  <c r="K5" i="15" s="1"/>
  <c r="L5" i="15" a="1"/>
  <c r="L5" i="15" s="1"/>
  <c r="M5" i="15" a="1"/>
  <c r="M5" i="15" s="1"/>
  <c r="N5" i="15" a="1"/>
  <c r="N5" i="15" s="1"/>
  <c r="O5" i="15" a="1"/>
  <c r="O5" i="15" s="1"/>
  <c r="K6" i="15" a="1"/>
  <c r="K6" i="15"/>
  <c r="L6" i="15" a="1"/>
  <c r="L6" i="15" s="1"/>
  <c r="M6" i="15" a="1"/>
  <c r="M6" i="15" s="1"/>
  <c r="N6" i="15" a="1"/>
  <c r="N6" i="15" s="1"/>
  <c r="O6" i="15" a="1"/>
  <c r="O6" i="15" s="1"/>
  <c r="K7" i="15" a="1"/>
  <c r="K7" i="15" s="1"/>
  <c r="L7" i="15" a="1"/>
  <c r="L7" i="15" s="1"/>
  <c r="M7" i="15" a="1"/>
  <c r="M7" i="15" s="1"/>
  <c r="N7" i="15" a="1"/>
  <c r="N7" i="15"/>
  <c r="O7" i="15" a="1"/>
  <c r="O7" i="15" s="1"/>
  <c r="K8" i="15" a="1"/>
  <c r="K8" i="15" s="1"/>
  <c r="L8" i="15" a="1"/>
  <c r="L8" i="15" s="1"/>
  <c r="M8" i="15" a="1"/>
  <c r="M8" i="15" s="1"/>
  <c r="N8" i="15" a="1"/>
  <c r="N8" i="15" s="1"/>
  <c r="O8" i="15" a="1"/>
  <c r="O8" i="15" s="1"/>
  <c r="K9" i="15" a="1"/>
  <c r="K9" i="15" s="1"/>
  <c r="L9" i="15" a="1"/>
  <c r="L9" i="15"/>
  <c r="M9" i="15" a="1"/>
  <c r="M9" i="15" s="1"/>
  <c r="N9" i="15" a="1"/>
  <c r="N9" i="15" s="1"/>
  <c r="O9" i="15" a="1"/>
  <c r="O9" i="15" s="1"/>
  <c r="K10" i="15" a="1"/>
  <c r="K10" i="15" s="1"/>
  <c r="L10" i="15" a="1"/>
  <c r="L10" i="15" s="1"/>
  <c r="M10" i="15" a="1"/>
  <c r="M10" i="15" s="1"/>
  <c r="N10" i="15" a="1"/>
  <c r="N10" i="15" s="1"/>
  <c r="O10" i="15" a="1"/>
  <c r="O10" i="15"/>
  <c r="K11" i="15" a="1"/>
  <c r="K11" i="15" s="1"/>
  <c r="L11" i="15" a="1"/>
  <c r="L11" i="15" s="1"/>
  <c r="M11" i="15" a="1"/>
  <c r="M11" i="15" s="1"/>
  <c r="N11" i="15" a="1"/>
  <c r="N11" i="15" s="1"/>
  <c r="O11" i="15" a="1"/>
  <c r="O11" i="15" s="1"/>
  <c r="K12" i="15" a="1"/>
  <c r="K12" i="15" s="1"/>
  <c r="L12" i="15" a="1"/>
  <c r="L12" i="15" s="1"/>
  <c r="M12" i="15" a="1"/>
  <c r="M12" i="15"/>
  <c r="N12" i="15" a="1"/>
  <c r="N12" i="15" s="1"/>
  <c r="O12" i="15" a="1"/>
  <c r="O12" i="15" s="1"/>
  <c r="K13" i="15" a="1"/>
  <c r="K13" i="15" s="1"/>
  <c r="L13" i="15" a="1"/>
  <c r="L13" i="15" s="1"/>
  <c r="M13" i="15" a="1"/>
  <c r="M13" i="15" s="1"/>
  <c r="N13" i="15" a="1"/>
  <c r="N13" i="15" s="1"/>
  <c r="O13" i="15" a="1"/>
  <c r="O13" i="15" s="1"/>
  <c r="K14" i="15" a="1"/>
  <c r="K14" i="15"/>
  <c r="L14" i="15" a="1"/>
  <c r="L14" i="15" s="1"/>
  <c r="M14" i="15" a="1"/>
  <c r="M14" i="15" s="1"/>
  <c r="N14" i="15" a="1"/>
  <c r="N14" i="15" s="1"/>
  <c r="O14" i="15" a="1"/>
  <c r="O14" i="15" s="1"/>
  <c r="K15" i="15" a="1"/>
  <c r="K15" i="15" s="1"/>
  <c r="L15" i="15" a="1"/>
  <c r="L15" i="15" s="1"/>
  <c r="M15" i="15" a="1"/>
  <c r="M15" i="15" s="1"/>
  <c r="N15" i="15" a="1"/>
  <c r="N15" i="15"/>
  <c r="O15" i="15" a="1"/>
  <c r="O15" i="15" s="1"/>
  <c r="K16" i="15" a="1"/>
  <c r="K16" i="15" s="1"/>
  <c r="L16" i="15" a="1"/>
  <c r="L16" i="15" s="1"/>
  <c r="M16" i="15" a="1"/>
  <c r="M16" i="15" s="1"/>
  <c r="N16" i="15" a="1"/>
  <c r="N16" i="15" s="1"/>
  <c r="O16" i="15" a="1"/>
  <c r="O16" i="15" s="1"/>
  <c r="K17" i="15" a="1"/>
  <c r="K17" i="15" s="1"/>
  <c r="L17" i="15" a="1"/>
  <c r="L17" i="15"/>
  <c r="M17" i="15" a="1"/>
  <c r="M17" i="15" s="1"/>
  <c r="N17" i="15" a="1"/>
  <c r="N17" i="15" s="1"/>
  <c r="O17" i="15" a="1"/>
  <c r="O17" i="15" s="1"/>
  <c r="K18" i="15" a="1"/>
  <c r="K18" i="15" s="1"/>
  <c r="L18" i="15" a="1"/>
  <c r="L18" i="15" s="1"/>
  <c r="M18" i="15" a="1"/>
  <c r="M18" i="15" s="1"/>
  <c r="N18" i="15" a="1"/>
  <c r="N18" i="15" s="1"/>
  <c r="O18" i="15" a="1"/>
  <c r="O18" i="15"/>
  <c r="K19" i="15" a="1"/>
  <c r="K19" i="15" s="1"/>
  <c r="L19" i="15" a="1"/>
  <c r="L19" i="15" s="1"/>
  <c r="M19" i="15" a="1"/>
  <c r="M19" i="15" s="1"/>
  <c r="N19" i="15" a="1"/>
  <c r="N19" i="15" s="1"/>
  <c r="O19" i="15" a="1"/>
  <c r="O19" i="15" s="1"/>
  <c r="K20" i="15" a="1"/>
  <c r="K20" i="15" s="1"/>
  <c r="L20" i="15" a="1"/>
  <c r="L20" i="15" s="1"/>
  <c r="M20" i="15" a="1"/>
  <c r="M20" i="15"/>
  <c r="N20" i="15" a="1"/>
  <c r="N20" i="15" s="1"/>
  <c r="O20" i="15" a="1"/>
  <c r="O20" i="15" s="1"/>
  <c r="K21" i="15" a="1"/>
  <c r="K21" i="15" s="1"/>
  <c r="L21" i="15" a="1"/>
  <c r="L21" i="15" s="1"/>
  <c r="M21" i="15" a="1"/>
  <c r="M21" i="15" s="1"/>
  <c r="N21" i="15" a="1"/>
  <c r="N21" i="15" s="1"/>
  <c r="O21" i="15" a="1"/>
  <c r="O21" i="15" s="1"/>
  <c r="K22" i="15" a="1"/>
  <c r="K22" i="15"/>
  <c r="L22" i="15" a="1"/>
  <c r="L22" i="15" s="1"/>
  <c r="M22" i="15" a="1"/>
  <c r="M22" i="15" s="1"/>
  <c r="N22" i="15" a="1"/>
  <c r="N22" i="15" s="1"/>
  <c r="O22" i="15" a="1"/>
  <c r="O22" i="15" s="1"/>
  <c r="K23" i="15" a="1"/>
  <c r="K23" i="15" s="1"/>
  <c r="L23" i="15" a="1"/>
  <c r="L23" i="15" s="1"/>
  <c r="M23" i="15" a="1"/>
  <c r="M23" i="15" s="1"/>
  <c r="N23" i="15" a="1"/>
  <c r="N23" i="15"/>
  <c r="O23" i="15" a="1"/>
  <c r="O23" i="15" s="1"/>
  <c r="K24" i="15" a="1"/>
  <c r="K24" i="15" s="1"/>
  <c r="L24" i="15" a="1"/>
  <c r="L24" i="15" s="1"/>
  <c r="M24" i="15" a="1"/>
  <c r="M24" i="15" s="1"/>
  <c r="N24" i="15" a="1"/>
  <c r="N24" i="15" s="1"/>
  <c r="O24" i="15" a="1"/>
  <c r="O24" i="15" s="1"/>
  <c r="M2" i="15" a="1"/>
  <c r="M2" i="15"/>
  <c r="N2" i="15" a="1"/>
  <c r="N2" i="15" s="1"/>
  <c r="O2" i="15" a="1"/>
  <c r="O2" i="15" s="1"/>
  <c r="K2" i="15" a="1"/>
  <c r="K2" i="15" s="1"/>
  <c r="L2" i="15" a="1"/>
  <c r="L2" i="15" s="1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" i="14"/>
  <c r="G6" i="17"/>
  <c r="H6" i="17" s="1"/>
  <c r="G7" i="17"/>
  <c r="H7" i="17" s="1"/>
  <c r="G9" i="17"/>
  <c r="H9" i="17" s="1"/>
  <c r="G10" i="17"/>
  <c r="H10" i="17" s="1"/>
  <c r="G11" i="17"/>
  <c r="H11" i="17" s="1"/>
  <c r="G16" i="17"/>
  <c r="H16" i="17" s="1"/>
  <c r="G17" i="17"/>
  <c r="H17" i="17" s="1"/>
  <c r="G22" i="17"/>
  <c r="H22" i="17" s="1"/>
  <c r="G23" i="17"/>
  <c r="H23" i="17" s="1"/>
  <c r="G2" i="17"/>
  <c r="H2" i="17" s="1"/>
  <c r="F3" i="17"/>
  <c r="F4" i="17"/>
  <c r="F14" i="17"/>
  <c r="F15" i="17"/>
  <c r="F16" i="17"/>
  <c r="F17" i="17"/>
  <c r="F18" i="17"/>
  <c r="F19" i="17"/>
  <c r="F20" i="17"/>
  <c r="J3" i="15"/>
  <c r="G3" i="17" s="1"/>
  <c r="H3" i="17" s="1"/>
  <c r="J4" i="15"/>
  <c r="G4" i="17" s="1"/>
  <c r="H4" i="17" s="1"/>
  <c r="J5" i="15"/>
  <c r="F5" i="17" s="1"/>
  <c r="J6" i="15"/>
  <c r="F6" i="17" s="1"/>
  <c r="J7" i="15"/>
  <c r="F7" i="17" s="1"/>
  <c r="J8" i="15"/>
  <c r="F8" i="17" s="1"/>
  <c r="J9" i="15"/>
  <c r="F9" i="17" s="1"/>
  <c r="J10" i="15"/>
  <c r="F10" i="17" s="1"/>
  <c r="J11" i="15"/>
  <c r="F11" i="17" s="1"/>
  <c r="J12" i="15"/>
  <c r="G12" i="17" s="1"/>
  <c r="H12" i="17" s="1"/>
  <c r="J13" i="15"/>
  <c r="G13" i="17" s="1"/>
  <c r="H13" i="17" s="1"/>
  <c r="J14" i="15"/>
  <c r="G14" i="17" s="1"/>
  <c r="H14" i="17" s="1"/>
  <c r="J15" i="15"/>
  <c r="G15" i="17" s="1"/>
  <c r="H15" i="17" s="1"/>
  <c r="J16" i="15"/>
  <c r="J17" i="15"/>
  <c r="J18" i="15"/>
  <c r="G18" i="17" s="1"/>
  <c r="H18" i="17" s="1"/>
  <c r="J19" i="15"/>
  <c r="G19" i="17" s="1"/>
  <c r="H19" i="17" s="1"/>
  <c r="J20" i="15"/>
  <c r="G20" i="17" s="1"/>
  <c r="H20" i="17" s="1"/>
  <c r="J21" i="15"/>
  <c r="F21" i="17" s="1"/>
  <c r="J22" i="15"/>
  <c r="F22" i="17" s="1"/>
  <c r="J23" i="15"/>
  <c r="F23" i="17" s="1"/>
  <c r="J24" i="15"/>
  <c r="F24" i="17" s="1"/>
  <c r="J2" i="15"/>
  <c r="F2" i="17" s="1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2" i="13"/>
  <c r="C598" i="13" a="1"/>
  <c r="C598" i="13" s="1"/>
  <c r="D598" i="13" s="1"/>
  <c r="C597" i="13" a="1"/>
  <c r="C597" i="13" s="1"/>
  <c r="D597" i="13" s="1"/>
  <c r="C596" i="13" a="1"/>
  <c r="C596" i="13" s="1"/>
  <c r="D596" i="13" s="1"/>
  <c r="C595" i="13" a="1"/>
  <c r="C595" i="13" s="1"/>
  <c r="D595" i="13" s="1"/>
  <c r="C594" i="13" a="1"/>
  <c r="C594" i="13" s="1"/>
  <c r="D594" i="13" s="1"/>
  <c r="C593" i="13" a="1"/>
  <c r="C593" i="13" s="1"/>
  <c r="D593" i="13" s="1"/>
  <c r="C592" i="13" a="1"/>
  <c r="C592" i="13" s="1"/>
  <c r="D592" i="13" s="1"/>
  <c r="C591" i="13" a="1"/>
  <c r="C591" i="13" s="1"/>
  <c r="D591" i="13" s="1"/>
  <c r="C590" i="13" a="1"/>
  <c r="C590" i="13" s="1"/>
  <c r="D590" i="13" s="1"/>
  <c r="C589" i="13" a="1"/>
  <c r="C589" i="13" s="1"/>
  <c r="D589" i="13" s="1"/>
  <c r="C588" i="13" a="1"/>
  <c r="C588" i="13" s="1"/>
  <c r="D588" i="13" s="1"/>
  <c r="C587" i="13" a="1"/>
  <c r="C587" i="13" s="1"/>
  <c r="D587" i="13" s="1"/>
  <c r="C586" i="13" a="1"/>
  <c r="C586" i="13" s="1"/>
  <c r="D586" i="13" s="1"/>
  <c r="C585" i="13" a="1"/>
  <c r="C585" i="13" s="1"/>
  <c r="D585" i="13" s="1"/>
  <c r="C584" i="13" a="1"/>
  <c r="C584" i="13" s="1"/>
  <c r="D584" i="13" s="1"/>
  <c r="C583" i="13" a="1"/>
  <c r="C583" i="13" s="1"/>
  <c r="D583" i="13" s="1"/>
  <c r="C582" i="13" a="1"/>
  <c r="C582" i="13" s="1"/>
  <c r="D582" i="13" s="1"/>
  <c r="C581" i="13" a="1"/>
  <c r="C581" i="13" s="1"/>
  <c r="D581" i="13" s="1"/>
  <c r="C580" i="13" a="1"/>
  <c r="C580" i="13" s="1"/>
  <c r="D580" i="13" s="1"/>
  <c r="C579" i="13" a="1"/>
  <c r="C579" i="13" s="1"/>
  <c r="D579" i="13" s="1"/>
  <c r="C578" i="13" a="1"/>
  <c r="C578" i="13" s="1"/>
  <c r="D578" i="13" s="1"/>
  <c r="C577" i="13" a="1"/>
  <c r="C577" i="13" s="1"/>
  <c r="D577" i="13" s="1"/>
  <c r="C576" i="13" a="1"/>
  <c r="C576" i="13" s="1"/>
  <c r="D576" i="13" s="1"/>
  <c r="C575" i="13" a="1"/>
  <c r="C575" i="13" s="1"/>
  <c r="D575" i="13" s="1"/>
  <c r="C574" i="13" a="1"/>
  <c r="C574" i="13" s="1"/>
  <c r="D574" i="13" s="1"/>
  <c r="C573" i="13" a="1"/>
  <c r="C573" i="13" s="1"/>
  <c r="D573" i="13" s="1"/>
  <c r="C572" i="13" a="1"/>
  <c r="C572" i="13" s="1"/>
  <c r="D572" i="13" s="1"/>
  <c r="C571" i="13" a="1"/>
  <c r="C571" i="13" s="1"/>
  <c r="D571" i="13" s="1"/>
  <c r="C570" i="13" a="1"/>
  <c r="C570" i="13" s="1"/>
  <c r="D570" i="13" s="1"/>
  <c r="C569" i="13" a="1"/>
  <c r="C569" i="13" s="1"/>
  <c r="D569" i="13" s="1"/>
  <c r="C568" i="13" a="1"/>
  <c r="C568" i="13" s="1"/>
  <c r="D568" i="13" s="1"/>
  <c r="C567" i="13" a="1"/>
  <c r="C567" i="13" s="1"/>
  <c r="D567" i="13" s="1"/>
  <c r="C566" i="13" a="1"/>
  <c r="C566" i="13" s="1"/>
  <c r="D566" i="13" s="1"/>
  <c r="C565" i="13" a="1"/>
  <c r="C565" i="13" s="1"/>
  <c r="D565" i="13" s="1"/>
  <c r="C564" i="13" a="1"/>
  <c r="C564" i="13" s="1"/>
  <c r="D564" i="13" s="1"/>
  <c r="C563" i="13" a="1"/>
  <c r="C563" i="13" s="1"/>
  <c r="D563" i="13" s="1"/>
  <c r="C562" i="13" a="1"/>
  <c r="C562" i="13" s="1"/>
  <c r="D562" i="13" s="1"/>
  <c r="C561" i="13" a="1"/>
  <c r="C561" i="13" s="1"/>
  <c r="D561" i="13" s="1"/>
  <c r="C560" i="13" a="1"/>
  <c r="C560" i="13" s="1"/>
  <c r="D560" i="13" s="1"/>
  <c r="C559" i="13" a="1"/>
  <c r="C559" i="13" s="1"/>
  <c r="D559" i="13" s="1"/>
  <c r="C558" i="13" a="1"/>
  <c r="C558" i="13" s="1"/>
  <c r="D558" i="13" s="1"/>
  <c r="C557" i="13" a="1"/>
  <c r="C557" i="13" s="1"/>
  <c r="D557" i="13" s="1"/>
  <c r="C556" i="13" a="1"/>
  <c r="C556" i="13" s="1"/>
  <c r="D556" i="13" s="1"/>
  <c r="C555" i="13" a="1"/>
  <c r="C555" i="13" s="1"/>
  <c r="D555" i="13" s="1"/>
  <c r="C554" i="13" a="1"/>
  <c r="C554" i="13" s="1"/>
  <c r="D554" i="13" s="1"/>
  <c r="C553" i="13" a="1"/>
  <c r="C553" i="13" s="1"/>
  <c r="D553" i="13" s="1"/>
  <c r="C552" i="13" a="1"/>
  <c r="C552" i="13" s="1"/>
  <c r="D552" i="13" s="1"/>
  <c r="C551" i="13" a="1"/>
  <c r="C551" i="13" s="1"/>
  <c r="D551" i="13" s="1"/>
  <c r="C550" i="13" a="1"/>
  <c r="C550" i="13" s="1"/>
  <c r="D550" i="13" s="1"/>
  <c r="C549" i="13" a="1"/>
  <c r="C549" i="13" s="1"/>
  <c r="D549" i="13" s="1"/>
  <c r="C548" i="13" a="1"/>
  <c r="C548" i="13" s="1"/>
  <c r="D548" i="13" s="1"/>
  <c r="C547" i="13" a="1"/>
  <c r="C547" i="13" s="1"/>
  <c r="D547" i="13" s="1"/>
  <c r="C546" i="13" a="1"/>
  <c r="C546" i="13" s="1"/>
  <c r="D546" i="13" s="1"/>
  <c r="C545" i="13" a="1"/>
  <c r="C545" i="13" s="1"/>
  <c r="D545" i="13" s="1"/>
  <c r="C544" i="13" a="1"/>
  <c r="C544" i="13" s="1"/>
  <c r="D544" i="13" s="1"/>
  <c r="C543" i="13" a="1"/>
  <c r="C543" i="13" s="1"/>
  <c r="D543" i="13" s="1"/>
  <c r="C542" i="13" a="1"/>
  <c r="C542" i="13" s="1"/>
  <c r="D542" i="13" s="1"/>
  <c r="C541" i="13" a="1"/>
  <c r="C541" i="13" s="1"/>
  <c r="D541" i="13" s="1"/>
  <c r="C540" i="13" a="1"/>
  <c r="C540" i="13" s="1"/>
  <c r="D540" i="13" s="1"/>
  <c r="C539" i="13" a="1"/>
  <c r="C539" i="13" s="1"/>
  <c r="D539" i="13" s="1"/>
  <c r="C538" i="13" a="1"/>
  <c r="C538" i="13" s="1"/>
  <c r="D538" i="13" s="1"/>
  <c r="C537" i="13" a="1"/>
  <c r="C537" i="13" s="1"/>
  <c r="D537" i="13" s="1"/>
  <c r="C536" i="13" a="1"/>
  <c r="C536" i="13" s="1"/>
  <c r="D536" i="13" s="1"/>
  <c r="C535" i="13" a="1"/>
  <c r="C535" i="13" s="1"/>
  <c r="D535" i="13" s="1"/>
  <c r="C534" i="13" a="1"/>
  <c r="C534" i="13" s="1"/>
  <c r="D534" i="13" s="1"/>
  <c r="C533" i="13" a="1"/>
  <c r="C533" i="13" s="1"/>
  <c r="D533" i="13" s="1"/>
  <c r="C532" i="13" a="1"/>
  <c r="C532" i="13" s="1"/>
  <c r="D532" i="13" s="1"/>
  <c r="C531" i="13" a="1"/>
  <c r="C531" i="13" s="1"/>
  <c r="D531" i="13" s="1"/>
  <c r="C530" i="13" a="1"/>
  <c r="C530" i="13" s="1"/>
  <c r="D530" i="13" s="1"/>
  <c r="C529" i="13" a="1"/>
  <c r="C529" i="13" s="1"/>
  <c r="D529" i="13" s="1"/>
  <c r="C528" i="13" a="1"/>
  <c r="C528" i="13" s="1"/>
  <c r="D528" i="13" s="1"/>
  <c r="C527" i="13" a="1"/>
  <c r="C527" i="13" s="1"/>
  <c r="D527" i="13" s="1"/>
  <c r="C526" i="13" a="1"/>
  <c r="C526" i="13" s="1"/>
  <c r="D526" i="13" s="1"/>
  <c r="C525" i="13" a="1"/>
  <c r="C525" i="13" s="1"/>
  <c r="D525" i="13" s="1"/>
  <c r="C524" i="13" a="1"/>
  <c r="C524" i="13" s="1"/>
  <c r="D524" i="13" s="1"/>
  <c r="C523" i="13" a="1"/>
  <c r="C523" i="13" s="1"/>
  <c r="D523" i="13" s="1"/>
  <c r="C522" i="13" a="1"/>
  <c r="C522" i="13" s="1"/>
  <c r="D522" i="13" s="1"/>
  <c r="C521" i="13" a="1"/>
  <c r="C521" i="13" s="1"/>
  <c r="D521" i="13" s="1"/>
  <c r="C520" i="13" a="1"/>
  <c r="C520" i="13" s="1"/>
  <c r="D520" i="13" s="1"/>
  <c r="C519" i="13" a="1"/>
  <c r="C519" i="13" s="1"/>
  <c r="D519" i="13" s="1"/>
  <c r="C518" i="13" a="1"/>
  <c r="C518" i="13" s="1"/>
  <c r="D518" i="13" s="1"/>
  <c r="C517" i="13" a="1"/>
  <c r="C517" i="13" s="1"/>
  <c r="D517" i="13" s="1"/>
  <c r="C516" i="13" a="1"/>
  <c r="C516" i="13" s="1"/>
  <c r="D516" i="13" s="1"/>
  <c r="C515" i="13" a="1"/>
  <c r="C515" i="13" s="1"/>
  <c r="D515" i="13" s="1"/>
  <c r="C514" i="13" a="1"/>
  <c r="C514" i="13" s="1"/>
  <c r="D514" i="13" s="1"/>
  <c r="C513" i="13" a="1"/>
  <c r="C513" i="13" s="1"/>
  <c r="D513" i="13" s="1"/>
  <c r="C512" i="13" a="1"/>
  <c r="C512" i="13" s="1"/>
  <c r="D512" i="13" s="1"/>
  <c r="C511" i="13" a="1"/>
  <c r="C511" i="13" s="1"/>
  <c r="D511" i="13" s="1"/>
  <c r="C510" i="13" a="1"/>
  <c r="C510" i="13" s="1"/>
  <c r="D510" i="13" s="1"/>
  <c r="C509" i="13" a="1"/>
  <c r="C509" i="13" s="1"/>
  <c r="D509" i="13" s="1"/>
  <c r="C508" i="13" a="1"/>
  <c r="C508" i="13" s="1"/>
  <c r="D508" i="13" s="1"/>
  <c r="C507" i="13" a="1"/>
  <c r="C507" i="13" s="1"/>
  <c r="D507" i="13" s="1"/>
  <c r="C506" i="13" a="1"/>
  <c r="C506" i="13" s="1"/>
  <c r="D506" i="13" s="1"/>
  <c r="C505" i="13" a="1"/>
  <c r="C505" i="13" s="1"/>
  <c r="D505" i="13" s="1"/>
  <c r="C504" i="13" a="1"/>
  <c r="C504" i="13" s="1"/>
  <c r="D504" i="13" s="1"/>
  <c r="C503" i="13" a="1"/>
  <c r="C503" i="13" s="1"/>
  <c r="D503" i="13" s="1"/>
  <c r="C502" i="13" a="1"/>
  <c r="C502" i="13" s="1"/>
  <c r="D502" i="13" s="1"/>
  <c r="C501" i="13" a="1"/>
  <c r="C501" i="13" s="1"/>
  <c r="D501" i="13" s="1"/>
  <c r="C500" i="13" a="1"/>
  <c r="C500" i="13" s="1"/>
  <c r="D500" i="13" s="1"/>
  <c r="C499" i="13" a="1"/>
  <c r="C499" i="13" s="1"/>
  <c r="D499" i="13" s="1"/>
  <c r="C498" i="13" a="1"/>
  <c r="C498" i="13" s="1"/>
  <c r="D498" i="13" s="1"/>
  <c r="C497" i="13" a="1"/>
  <c r="C497" i="13" s="1"/>
  <c r="D497" i="13" s="1"/>
  <c r="C496" i="13" a="1"/>
  <c r="C496" i="13" s="1"/>
  <c r="D496" i="13" s="1"/>
  <c r="C495" i="13" a="1"/>
  <c r="C495" i="13" s="1"/>
  <c r="D495" i="13" s="1"/>
  <c r="C494" i="13" a="1"/>
  <c r="C494" i="13" s="1"/>
  <c r="D494" i="13" s="1"/>
  <c r="C493" i="13" a="1"/>
  <c r="C493" i="13" s="1"/>
  <c r="D493" i="13" s="1"/>
  <c r="C492" i="13" a="1"/>
  <c r="C492" i="13" s="1"/>
  <c r="D492" i="13" s="1"/>
  <c r="C491" i="13" a="1"/>
  <c r="C491" i="13" s="1"/>
  <c r="D491" i="13" s="1"/>
  <c r="C490" i="13" a="1"/>
  <c r="C490" i="13" s="1"/>
  <c r="D490" i="13" s="1"/>
  <c r="C489" i="13" a="1"/>
  <c r="C489" i="13" s="1"/>
  <c r="D489" i="13" s="1"/>
  <c r="C488" i="13" a="1"/>
  <c r="C488" i="13" s="1"/>
  <c r="D488" i="13" s="1"/>
  <c r="C487" i="13" a="1"/>
  <c r="C487" i="13" s="1"/>
  <c r="D487" i="13" s="1"/>
  <c r="C486" i="13" a="1"/>
  <c r="C486" i="13" s="1"/>
  <c r="D486" i="13" s="1"/>
  <c r="C485" i="13" a="1"/>
  <c r="C485" i="13" s="1"/>
  <c r="D485" i="13" s="1"/>
  <c r="C484" i="13" a="1"/>
  <c r="C484" i="13" s="1"/>
  <c r="D484" i="13" s="1"/>
  <c r="C483" i="13" a="1"/>
  <c r="C483" i="13" s="1"/>
  <c r="D483" i="13" s="1"/>
  <c r="C482" i="13" a="1"/>
  <c r="C482" i="13" s="1"/>
  <c r="D482" i="13" s="1"/>
  <c r="C481" i="13" a="1"/>
  <c r="C481" i="13" s="1"/>
  <c r="D481" i="13" s="1"/>
  <c r="C480" i="13" a="1"/>
  <c r="C480" i="13" s="1"/>
  <c r="D480" i="13" s="1"/>
  <c r="C479" i="13" a="1"/>
  <c r="C479" i="13" s="1"/>
  <c r="D479" i="13" s="1"/>
  <c r="C478" i="13" a="1"/>
  <c r="C478" i="13" s="1"/>
  <c r="D478" i="13" s="1"/>
  <c r="C477" i="13" a="1"/>
  <c r="C477" i="13" s="1"/>
  <c r="D477" i="13" s="1"/>
  <c r="C476" i="13" a="1"/>
  <c r="C476" i="13" s="1"/>
  <c r="D476" i="13" s="1"/>
  <c r="C475" i="13" a="1"/>
  <c r="C475" i="13" s="1"/>
  <c r="D475" i="13" s="1"/>
  <c r="C474" i="13" a="1"/>
  <c r="C474" i="13" s="1"/>
  <c r="D474" i="13" s="1"/>
  <c r="C473" i="13" a="1"/>
  <c r="C473" i="13" s="1"/>
  <c r="D473" i="13" s="1"/>
  <c r="C472" i="13" a="1"/>
  <c r="C472" i="13" s="1"/>
  <c r="D472" i="13" s="1"/>
  <c r="C471" i="13" a="1"/>
  <c r="C471" i="13" s="1"/>
  <c r="D471" i="13" s="1"/>
  <c r="C470" i="13" a="1"/>
  <c r="C470" i="13" s="1"/>
  <c r="D470" i="13" s="1"/>
  <c r="C469" i="13" a="1"/>
  <c r="C469" i="13" s="1"/>
  <c r="D469" i="13" s="1"/>
  <c r="C468" i="13" a="1"/>
  <c r="C468" i="13" s="1"/>
  <c r="D468" i="13" s="1"/>
  <c r="C467" i="13" a="1"/>
  <c r="C467" i="13" s="1"/>
  <c r="D467" i="13" s="1"/>
  <c r="C466" i="13" a="1"/>
  <c r="C466" i="13" s="1"/>
  <c r="D466" i="13" s="1"/>
  <c r="C465" i="13" a="1"/>
  <c r="C465" i="13" s="1"/>
  <c r="D465" i="13" s="1"/>
  <c r="C464" i="13" a="1"/>
  <c r="C464" i="13" s="1"/>
  <c r="D464" i="13" s="1"/>
  <c r="C463" i="13" a="1"/>
  <c r="C463" i="13" s="1"/>
  <c r="D463" i="13" s="1"/>
  <c r="C462" i="13" a="1"/>
  <c r="C462" i="13" s="1"/>
  <c r="D462" i="13" s="1"/>
  <c r="C461" i="13" a="1"/>
  <c r="C461" i="13" s="1"/>
  <c r="D461" i="13" s="1"/>
  <c r="C460" i="13" a="1"/>
  <c r="C460" i="13" s="1"/>
  <c r="D460" i="13" s="1"/>
  <c r="C459" i="13" a="1"/>
  <c r="C459" i="13" s="1"/>
  <c r="D459" i="13" s="1"/>
  <c r="C458" i="13" a="1"/>
  <c r="C458" i="13" s="1"/>
  <c r="D458" i="13" s="1"/>
  <c r="C457" i="13" a="1"/>
  <c r="C457" i="13" s="1"/>
  <c r="D457" i="13" s="1"/>
  <c r="C456" i="13" a="1"/>
  <c r="C456" i="13" s="1"/>
  <c r="D456" i="13" s="1"/>
  <c r="C455" i="13" a="1"/>
  <c r="C455" i="13" s="1"/>
  <c r="D455" i="13" s="1"/>
  <c r="C454" i="13" a="1"/>
  <c r="C454" i="13" s="1"/>
  <c r="D454" i="13" s="1"/>
  <c r="C453" i="13" a="1"/>
  <c r="C453" i="13" s="1"/>
  <c r="D453" i="13" s="1"/>
  <c r="C452" i="13" a="1"/>
  <c r="C452" i="13" s="1"/>
  <c r="D452" i="13" s="1"/>
  <c r="C451" i="13" a="1"/>
  <c r="C451" i="13" s="1"/>
  <c r="D451" i="13" s="1"/>
  <c r="C450" i="13" a="1"/>
  <c r="C450" i="13" s="1"/>
  <c r="D450" i="13" s="1"/>
  <c r="C449" i="13" a="1"/>
  <c r="C449" i="13" s="1"/>
  <c r="D449" i="13" s="1"/>
  <c r="C448" i="13" a="1"/>
  <c r="C448" i="13" s="1"/>
  <c r="D448" i="13" s="1"/>
  <c r="C447" i="13" a="1"/>
  <c r="C447" i="13" s="1"/>
  <c r="D447" i="13" s="1"/>
  <c r="C446" i="13" a="1"/>
  <c r="C446" i="13" s="1"/>
  <c r="D446" i="13" s="1"/>
  <c r="C445" i="13" a="1"/>
  <c r="C445" i="13" s="1"/>
  <c r="D445" i="13" s="1"/>
  <c r="C444" i="13" a="1"/>
  <c r="C444" i="13" s="1"/>
  <c r="D444" i="13" s="1"/>
  <c r="C443" i="13" a="1"/>
  <c r="C443" i="13" s="1"/>
  <c r="D443" i="13" s="1"/>
  <c r="C442" i="13" a="1"/>
  <c r="C442" i="13" s="1"/>
  <c r="D442" i="13" s="1"/>
  <c r="C441" i="13" a="1"/>
  <c r="C441" i="13" s="1"/>
  <c r="D441" i="13" s="1"/>
  <c r="C440" i="13" a="1"/>
  <c r="C440" i="13" s="1"/>
  <c r="D440" i="13" s="1"/>
  <c r="C439" i="13" a="1"/>
  <c r="C439" i="13" s="1"/>
  <c r="D439" i="13" s="1"/>
  <c r="C438" i="13" a="1"/>
  <c r="C438" i="13" s="1"/>
  <c r="D438" i="13" s="1"/>
  <c r="C437" i="13" a="1"/>
  <c r="C437" i="13" s="1"/>
  <c r="D437" i="13" s="1"/>
  <c r="C436" i="13" a="1"/>
  <c r="C436" i="13" s="1"/>
  <c r="D436" i="13" s="1"/>
  <c r="C435" i="13" a="1"/>
  <c r="C435" i="13" s="1"/>
  <c r="D435" i="13" s="1"/>
  <c r="C434" i="13" a="1"/>
  <c r="C434" i="13" s="1"/>
  <c r="D434" i="13" s="1"/>
  <c r="C433" i="13" a="1"/>
  <c r="C433" i="13" s="1"/>
  <c r="D433" i="13" s="1"/>
  <c r="C432" i="13" a="1"/>
  <c r="C432" i="13" s="1"/>
  <c r="D432" i="13" s="1"/>
  <c r="C431" i="13" a="1"/>
  <c r="C431" i="13" s="1"/>
  <c r="D431" i="13" s="1"/>
  <c r="C430" i="13" a="1"/>
  <c r="C430" i="13" s="1"/>
  <c r="D430" i="13" s="1"/>
  <c r="C429" i="13" a="1"/>
  <c r="C429" i="13" s="1"/>
  <c r="D429" i="13" s="1"/>
  <c r="C428" i="13" a="1"/>
  <c r="C428" i="13" s="1"/>
  <c r="D428" i="13" s="1"/>
  <c r="C427" i="13" a="1"/>
  <c r="C427" i="13" s="1"/>
  <c r="D427" i="13" s="1"/>
  <c r="C426" i="13" a="1"/>
  <c r="C426" i="13" s="1"/>
  <c r="D426" i="13" s="1"/>
  <c r="C425" i="13" a="1"/>
  <c r="C425" i="13" s="1"/>
  <c r="D425" i="13" s="1"/>
  <c r="C424" i="13" a="1"/>
  <c r="C424" i="13" s="1"/>
  <c r="D424" i="13" s="1"/>
  <c r="C423" i="13" a="1"/>
  <c r="C423" i="13" s="1"/>
  <c r="D423" i="13" s="1"/>
  <c r="C422" i="13" a="1"/>
  <c r="C422" i="13" s="1"/>
  <c r="D422" i="13" s="1"/>
  <c r="C421" i="13" a="1"/>
  <c r="C421" i="13" s="1"/>
  <c r="D421" i="13" s="1"/>
  <c r="C420" i="13" a="1"/>
  <c r="C420" i="13" s="1"/>
  <c r="D420" i="13" s="1"/>
  <c r="C419" i="13" a="1"/>
  <c r="C419" i="13" s="1"/>
  <c r="D419" i="13" s="1"/>
  <c r="C418" i="13" a="1"/>
  <c r="C418" i="13" s="1"/>
  <c r="D418" i="13" s="1"/>
  <c r="C417" i="13" a="1"/>
  <c r="C417" i="13" s="1"/>
  <c r="D417" i="13" s="1"/>
  <c r="C416" i="13" a="1"/>
  <c r="C416" i="13" s="1"/>
  <c r="D416" i="13" s="1"/>
  <c r="C415" i="13" a="1"/>
  <c r="C415" i="13" s="1"/>
  <c r="D415" i="13" s="1"/>
  <c r="C414" i="13" a="1"/>
  <c r="C414" i="13" s="1"/>
  <c r="D414" i="13" s="1"/>
  <c r="C413" i="13" a="1"/>
  <c r="C413" i="13" s="1"/>
  <c r="D413" i="13" s="1"/>
  <c r="C412" i="13" a="1"/>
  <c r="C412" i="13" s="1"/>
  <c r="D412" i="13" s="1"/>
  <c r="C411" i="13" a="1"/>
  <c r="C411" i="13" s="1"/>
  <c r="D411" i="13" s="1"/>
  <c r="C410" i="13" a="1"/>
  <c r="C410" i="13" s="1"/>
  <c r="D410" i="13" s="1"/>
  <c r="C409" i="13" a="1"/>
  <c r="C409" i="13" s="1"/>
  <c r="D409" i="13" s="1"/>
  <c r="C408" i="13" a="1"/>
  <c r="C408" i="13" s="1"/>
  <c r="D408" i="13" s="1"/>
  <c r="C407" i="13" a="1"/>
  <c r="C407" i="13" s="1"/>
  <c r="D407" i="13" s="1"/>
  <c r="C406" i="13" a="1"/>
  <c r="C406" i="13" s="1"/>
  <c r="D406" i="13" s="1"/>
  <c r="C405" i="13" a="1"/>
  <c r="C405" i="13" s="1"/>
  <c r="D405" i="13" s="1"/>
  <c r="C404" i="13" a="1"/>
  <c r="C404" i="13" s="1"/>
  <c r="D404" i="13" s="1"/>
  <c r="C403" i="13" a="1"/>
  <c r="C403" i="13" s="1"/>
  <c r="D403" i="13" s="1"/>
  <c r="C402" i="13" a="1"/>
  <c r="C402" i="13" s="1"/>
  <c r="D402" i="13" s="1"/>
  <c r="C401" i="13" a="1"/>
  <c r="C401" i="13" s="1"/>
  <c r="D401" i="13" s="1"/>
  <c r="C400" i="13" a="1"/>
  <c r="C400" i="13" s="1"/>
  <c r="D400" i="13" s="1"/>
  <c r="C399" i="13" a="1"/>
  <c r="C399" i="13" s="1"/>
  <c r="D399" i="13" s="1"/>
  <c r="C398" i="13" a="1"/>
  <c r="C398" i="13" s="1"/>
  <c r="D398" i="13" s="1"/>
  <c r="C397" i="13" a="1"/>
  <c r="C397" i="13" s="1"/>
  <c r="D397" i="13" s="1"/>
  <c r="C396" i="13" a="1"/>
  <c r="C396" i="13" s="1"/>
  <c r="D396" i="13" s="1"/>
  <c r="C395" i="13" a="1"/>
  <c r="C395" i="13" s="1"/>
  <c r="D395" i="13" s="1"/>
  <c r="C394" i="13" a="1"/>
  <c r="C394" i="13" s="1"/>
  <c r="D394" i="13" s="1"/>
  <c r="C393" i="13" a="1"/>
  <c r="C393" i="13" s="1"/>
  <c r="D393" i="13" s="1"/>
  <c r="C392" i="13" a="1"/>
  <c r="C392" i="13" s="1"/>
  <c r="D392" i="13" s="1"/>
  <c r="C391" i="13" a="1"/>
  <c r="C391" i="13" s="1"/>
  <c r="D391" i="13" s="1"/>
  <c r="C390" i="13" a="1"/>
  <c r="C390" i="13" s="1"/>
  <c r="D390" i="13" s="1"/>
  <c r="C389" i="13" a="1"/>
  <c r="C389" i="13" s="1"/>
  <c r="D389" i="13" s="1"/>
  <c r="C388" i="13" a="1"/>
  <c r="C388" i="13" s="1"/>
  <c r="D388" i="13" s="1"/>
  <c r="C387" i="13" a="1"/>
  <c r="C387" i="13" s="1"/>
  <c r="D387" i="13" s="1"/>
  <c r="C386" i="13" a="1"/>
  <c r="C386" i="13" s="1"/>
  <c r="D386" i="13" s="1"/>
  <c r="C385" i="13" a="1"/>
  <c r="C385" i="13" s="1"/>
  <c r="D385" i="13" s="1"/>
  <c r="C384" i="13" a="1"/>
  <c r="C384" i="13" s="1"/>
  <c r="D384" i="13" s="1"/>
  <c r="C383" i="13" a="1"/>
  <c r="C383" i="13" s="1"/>
  <c r="D383" i="13" s="1"/>
  <c r="C382" i="13" a="1"/>
  <c r="C382" i="13" s="1"/>
  <c r="D382" i="13" s="1"/>
  <c r="C381" i="13" a="1"/>
  <c r="C381" i="13" s="1"/>
  <c r="D381" i="13" s="1"/>
  <c r="C380" i="13" a="1"/>
  <c r="C380" i="13" s="1"/>
  <c r="D380" i="13" s="1"/>
  <c r="C379" i="13" a="1"/>
  <c r="C379" i="13" s="1"/>
  <c r="D379" i="13" s="1"/>
  <c r="C378" i="13" a="1"/>
  <c r="C378" i="13" s="1"/>
  <c r="D378" i="13" s="1"/>
  <c r="C377" i="13" a="1"/>
  <c r="C377" i="13" s="1"/>
  <c r="D377" i="13" s="1"/>
  <c r="C376" i="13" a="1"/>
  <c r="C376" i="13" s="1"/>
  <c r="D376" i="13" s="1"/>
  <c r="C375" i="13" a="1"/>
  <c r="C375" i="13" s="1"/>
  <c r="D375" i="13" s="1"/>
  <c r="C374" i="13" a="1"/>
  <c r="C374" i="13" s="1"/>
  <c r="D374" i="13" s="1"/>
  <c r="C373" i="13" a="1"/>
  <c r="C373" i="13" s="1"/>
  <c r="D373" i="13" s="1"/>
  <c r="C372" i="13" a="1"/>
  <c r="C372" i="13" s="1"/>
  <c r="D372" i="13" s="1"/>
  <c r="C371" i="13" a="1"/>
  <c r="C371" i="13" s="1"/>
  <c r="D371" i="13" s="1"/>
  <c r="C370" i="13" a="1"/>
  <c r="C370" i="13" s="1"/>
  <c r="D370" i="13" s="1"/>
  <c r="C369" i="13" a="1"/>
  <c r="C369" i="13" s="1"/>
  <c r="D369" i="13" s="1"/>
  <c r="C368" i="13" a="1"/>
  <c r="C368" i="13" s="1"/>
  <c r="D368" i="13" s="1"/>
  <c r="C367" i="13" a="1"/>
  <c r="C367" i="13" s="1"/>
  <c r="D367" i="13" s="1"/>
  <c r="C366" i="13" a="1"/>
  <c r="C366" i="13" s="1"/>
  <c r="D366" i="13" s="1"/>
  <c r="C365" i="13" a="1"/>
  <c r="C365" i="13" s="1"/>
  <c r="D365" i="13" s="1"/>
  <c r="C364" i="13" a="1"/>
  <c r="C364" i="13" s="1"/>
  <c r="D364" i="13" s="1"/>
  <c r="C363" i="13" a="1"/>
  <c r="C363" i="13" s="1"/>
  <c r="D363" i="13" s="1"/>
  <c r="C362" i="13" a="1"/>
  <c r="C362" i="13" s="1"/>
  <c r="D362" i="13" s="1"/>
  <c r="C361" i="13" a="1"/>
  <c r="C361" i="13" s="1"/>
  <c r="D361" i="13" s="1"/>
  <c r="C360" i="13" a="1"/>
  <c r="C360" i="13" s="1"/>
  <c r="D360" i="13" s="1"/>
  <c r="C359" i="13" a="1"/>
  <c r="C359" i="13" s="1"/>
  <c r="D359" i="13" s="1"/>
  <c r="C358" i="13" a="1"/>
  <c r="C358" i="13" s="1"/>
  <c r="D358" i="13" s="1"/>
  <c r="C357" i="13" a="1"/>
  <c r="C357" i="13" s="1"/>
  <c r="D357" i="13" s="1"/>
  <c r="C356" i="13" a="1"/>
  <c r="C356" i="13" s="1"/>
  <c r="D356" i="13" s="1"/>
  <c r="C355" i="13" a="1"/>
  <c r="C355" i="13" s="1"/>
  <c r="D355" i="13" s="1"/>
  <c r="C354" i="13" a="1"/>
  <c r="C354" i="13" s="1"/>
  <c r="D354" i="13" s="1"/>
  <c r="C353" i="13" a="1"/>
  <c r="C353" i="13" s="1"/>
  <c r="D353" i="13" s="1"/>
  <c r="C352" i="13" a="1"/>
  <c r="C352" i="13" s="1"/>
  <c r="D352" i="13" s="1"/>
  <c r="C351" i="13" a="1"/>
  <c r="C351" i="13" s="1"/>
  <c r="D351" i="13" s="1"/>
  <c r="C350" i="13" a="1"/>
  <c r="C350" i="13" s="1"/>
  <c r="D350" i="13" s="1"/>
  <c r="C349" i="13" a="1"/>
  <c r="C349" i="13" s="1"/>
  <c r="D349" i="13" s="1"/>
  <c r="C348" i="13" a="1"/>
  <c r="C348" i="13" s="1"/>
  <c r="D348" i="13" s="1"/>
  <c r="C347" i="13" a="1"/>
  <c r="C347" i="13" s="1"/>
  <c r="D347" i="13" s="1"/>
  <c r="C346" i="13" a="1"/>
  <c r="C346" i="13" s="1"/>
  <c r="D346" i="13" s="1"/>
  <c r="C345" i="13" a="1"/>
  <c r="C345" i="13" s="1"/>
  <c r="D345" i="13" s="1"/>
  <c r="C344" i="13" a="1"/>
  <c r="C344" i="13" s="1"/>
  <c r="D344" i="13" s="1"/>
  <c r="C343" i="13" a="1"/>
  <c r="C343" i="13" s="1"/>
  <c r="D343" i="13" s="1"/>
  <c r="C342" i="13" a="1"/>
  <c r="C342" i="13" s="1"/>
  <c r="D342" i="13" s="1"/>
  <c r="C341" i="13" a="1"/>
  <c r="C341" i="13" s="1"/>
  <c r="D341" i="13" s="1"/>
  <c r="C340" i="13" a="1"/>
  <c r="C340" i="13" s="1"/>
  <c r="D340" i="13" s="1"/>
  <c r="C339" i="13" a="1"/>
  <c r="C339" i="13" s="1"/>
  <c r="D339" i="13" s="1"/>
  <c r="C338" i="13" a="1"/>
  <c r="C338" i="13" s="1"/>
  <c r="D338" i="13" s="1"/>
  <c r="C337" i="13" a="1"/>
  <c r="C337" i="13" s="1"/>
  <c r="D337" i="13" s="1"/>
  <c r="C336" i="13" a="1"/>
  <c r="C336" i="13" s="1"/>
  <c r="D336" i="13" s="1"/>
  <c r="C335" i="13" a="1"/>
  <c r="C335" i="13" s="1"/>
  <c r="D335" i="13" s="1"/>
  <c r="C334" i="13" a="1"/>
  <c r="C334" i="13" s="1"/>
  <c r="D334" i="13" s="1"/>
  <c r="C333" i="13" a="1"/>
  <c r="C333" i="13" s="1"/>
  <c r="D333" i="13" s="1"/>
  <c r="C332" i="13" a="1"/>
  <c r="C332" i="13" s="1"/>
  <c r="D332" i="13" s="1"/>
  <c r="C331" i="13" a="1"/>
  <c r="C331" i="13" s="1"/>
  <c r="D331" i="13" s="1"/>
  <c r="C330" i="13" a="1"/>
  <c r="C330" i="13" s="1"/>
  <c r="D330" i="13" s="1"/>
  <c r="C329" i="13" a="1"/>
  <c r="C329" i="13" s="1"/>
  <c r="D329" i="13" s="1"/>
  <c r="C328" i="13" a="1"/>
  <c r="C328" i="13" s="1"/>
  <c r="D328" i="13" s="1"/>
  <c r="C327" i="13" a="1"/>
  <c r="C327" i="13" s="1"/>
  <c r="D327" i="13" s="1"/>
  <c r="C326" i="13" a="1"/>
  <c r="C326" i="13" s="1"/>
  <c r="D326" i="13" s="1"/>
  <c r="C325" i="13" a="1"/>
  <c r="C325" i="13" s="1"/>
  <c r="D325" i="13" s="1"/>
  <c r="C324" i="13" a="1"/>
  <c r="C324" i="13" s="1"/>
  <c r="D324" i="13" s="1"/>
  <c r="C323" i="13" a="1"/>
  <c r="C323" i="13" s="1"/>
  <c r="D323" i="13" s="1"/>
  <c r="C322" i="13" a="1"/>
  <c r="C322" i="13" s="1"/>
  <c r="D322" i="13" s="1"/>
  <c r="C321" i="13" a="1"/>
  <c r="C321" i="13" s="1"/>
  <c r="D321" i="13" s="1"/>
  <c r="C320" i="13" a="1"/>
  <c r="C320" i="13" s="1"/>
  <c r="D320" i="13" s="1"/>
  <c r="C319" i="13" a="1"/>
  <c r="C319" i="13" s="1"/>
  <c r="D319" i="13" s="1"/>
  <c r="C318" i="13" a="1"/>
  <c r="C318" i="13" s="1"/>
  <c r="D318" i="13" s="1"/>
  <c r="C317" i="13" a="1"/>
  <c r="C317" i="13" s="1"/>
  <c r="D317" i="13" s="1"/>
  <c r="C316" i="13" a="1"/>
  <c r="C316" i="13" s="1"/>
  <c r="D316" i="13" s="1"/>
  <c r="C315" i="13" a="1"/>
  <c r="C315" i="13" s="1"/>
  <c r="D315" i="13" s="1"/>
  <c r="C314" i="13" a="1"/>
  <c r="C314" i="13" s="1"/>
  <c r="D314" i="13" s="1"/>
  <c r="C313" i="13" a="1"/>
  <c r="C313" i="13" s="1"/>
  <c r="D313" i="13" s="1"/>
  <c r="C312" i="13" a="1"/>
  <c r="C312" i="13" s="1"/>
  <c r="D312" i="13" s="1"/>
  <c r="C311" i="13" a="1"/>
  <c r="C311" i="13" s="1"/>
  <c r="D311" i="13" s="1"/>
  <c r="C310" i="13" a="1"/>
  <c r="C310" i="13" s="1"/>
  <c r="D310" i="13" s="1"/>
  <c r="C309" i="13" a="1"/>
  <c r="C309" i="13" s="1"/>
  <c r="D309" i="13" s="1"/>
  <c r="C308" i="13" a="1"/>
  <c r="C308" i="13" s="1"/>
  <c r="D308" i="13" s="1"/>
  <c r="C307" i="13" a="1"/>
  <c r="C307" i="13" s="1"/>
  <c r="D307" i="13" s="1"/>
  <c r="C306" i="13" a="1"/>
  <c r="C306" i="13" s="1"/>
  <c r="D306" i="13" s="1"/>
  <c r="C305" i="13" a="1"/>
  <c r="C305" i="13" s="1"/>
  <c r="D305" i="13" s="1"/>
  <c r="C304" i="13" a="1"/>
  <c r="C304" i="13" s="1"/>
  <c r="D304" i="13" s="1"/>
  <c r="C303" i="13" a="1"/>
  <c r="C303" i="13" s="1"/>
  <c r="D303" i="13" s="1"/>
  <c r="C302" i="13" a="1"/>
  <c r="C302" i="13" s="1"/>
  <c r="D302" i="13" s="1"/>
  <c r="C301" i="13" a="1"/>
  <c r="C301" i="13" s="1"/>
  <c r="D301" i="13" s="1"/>
  <c r="C300" i="13" a="1"/>
  <c r="C300" i="13" s="1"/>
  <c r="D300" i="13" s="1"/>
  <c r="C299" i="13" a="1"/>
  <c r="C299" i="13" s="1"/>
  <c r="D299" i="13" s="1"/>
  <c r="C298" i="13" a="1"/>
  <c r="C298" i="13" s="1"/>
  <c r="D298" i="13" s="1"/>
  <c r="C297" i="13" a="1"/>
  <c r="C297" i="13" s="1"/>
  <c r="D297" i="13" s="1"/>
  <c r="C296" i="13" a="1"/>
  <c r="C296" i="13" s="1"/>
  <c r="D296" i="13" s="1"/>
  <c r="C295" i="13" a="1"/>
  <c r="C295" i="13" s="1"/>
  <c r="D295" i="13" s="1"/>
  <c r="C294" i="13" a="1"/>
  <c r="C294" i="13" s="1"/>
  <c r="D294" i="13" s="1"/>
  <c r="C293" i="13" a="1"/>
  <c r="C293" i="13" s="1"/>
  <c r="D293" i="13" s="1"/>
  <c r="C292" i="13" a="1"/>
  <c r="C292" i="13" s="1"/>
  <c r="D292" i="13" s="1"/>
  <c r="C291" i="13" a="1"/>
  <c r="C291" i="13" s="1"/>
  <c r="D291" i="13" s="1"/>
  <c r="C290" i="13" a="1"/>
  <c r="C290" i="13" s="1"/>
  <c r="D290" i="13" s="1"/>
  <c r="C289" i="13" a="1"/>
  <c r="C289" i="13" s="1"/>
  <c r="D289" i="13" s="1"/>
  <c r="C288" i="13" a="1"/>
  <c r="C288" i="13" s="1"/>
  <c r="D288" i="13" s="1"/>
  <c r="C287" i="13" a="1"/>
  <c r="C287" i="13" s="1"/>
  <c r="D287" i="13" s="1"/>
  <c r="C286" i="13" a="1"/>
  <c r="C286" i="13" s="1"/>
  <c r="D286" i="13" s="1"/>
  <c r="C285" i="13" a="1"/>
  <c r="C285" i="13" s="1"/>
  <c r="D285" i="13" s="1"/>
  <c r="C284" i="13" a="1"/>
  <c r="C284" i="13" s="1"/>
  <c r="D284" i="13" s="1"/>
  <c r="C283" i="13" a="1"/>
  <c r="C283" i="13" s="1"/>
  <c r="D283" i="13" s="1"/>
  <c r="C282" i="13" a="1"/>
  <c r="C282" i="13" s="1"/>
  <c r="D282" i="13" s="1"/>
  <c r="C281" i="13" a="1"/>
  <c r="C281" i="13" s="1"/>
  <c r="D281" i="13" s="1"/>
  <c r="C280" i="13" a="1"/>
  <c r="C280" i="13" s="1"/>
  <c r="D280" i="13" s="1"/>
  <c r="C279" i="13" a="1"/>
  <c r="C279" i="13" s="1"/>
  <c r="D279" i="13" s="1"/>
  <c r="C278" i="13" a="1"/>
  <c r="C278" i="13" s="1"/>
  <c r="D278" i="13" s="1"/>
  <c r="C277" i="13" a="1"/>
  <c r="C277" i="13" s="1"/>
  <c r="D277" i="13" s="1"/>
  <c r="C276" i="13" a="1"/>
  <c r="C276" i="13" s="1"/>
  <c r="D276" i="13" s="1"/>
  <c r="C275" i="13" a="1"/>
  <c r="C275" i="13" s="1"/>
  <c r="D275" i="13" s="1"/>
  <c r="C274" i="13" a="1"/>
  <c r="C274" i="13" s="1"/>
  <c r="D274" i="13" s="1"/>
  <c r="C273" i="13" a="1"/>
  <c r="C273" i="13" s="1"/>
  <c r="D273" i="13" s="1"/>
  <c r="C272" i="13" a="1"/>
  <c r="C272" i="13" s="1"/>
  <c r="D272" i="13" s="1"/>
  <c r="C271" i="13" a="1"/>
  <c r="C271" i="13" s="1"/>
  <c r="D271" i="13" s="1"/>
  <c r="C270" i="13" a="1"/>
  <c r="C270" i="13" s="1"/>
  <c r="D270" i="13" s="1"/>
  <c r="C269" i="13" a="1"/>
  <c r="C269" i="13" s="1"/>
  <c r="D269" i="13" s="1"/>
  <c r="C268" i="13" a="1"/>
  <c r="C268" i="13" s="1"/>
  <c r="D268" i="13" s="1"/>
  <c r="C267" i="13" a="1"/>
  <c r="C267" i="13" s="1"/>
  <c r="D267" i="13" s="1"/>
  <c r="C266" i="13" a="1"/>
  <c r="C266" i="13" s="1"/>
  <c r="D266" i="13" s="1"/>
  <c r="C265" i="13" a="1"/>
  <c r="C265" i="13" s="1"/>
  <c r="D265" i="13" s="1"/>
  <c r="C264" i="13" a="1"/>
  <c r="C264" i="13" s="1"/>
  <c r="D264" i="13" s="1"/>
  <c r="C263" i="13" a="1"/>
  <c r="C263" i="13" s="1"/>
  <c r="D263" i="13" s="1"/>
  <c r="C262" i="13" a="1"/>
  <c r="C262" i="13" s="1"/>
  <c r="D262" i="13" s="1"/>
  <c r="C261" i="13" a="1"/>
  <c r="C261" i="13" s="1"/>
  <c r="D261" i="13" s="1"/>
  <c r="C260" i="13" a="1"/>
  <c r="C260" i="13" s="1"/>
  <c r="D260" i="13" s="1"/>
  <c r="C259" i="13" a="1"/>
  <c r="C259" i="13" s="1"/>
  <c r="D259" i="13" s="1"/>
  <c r="C258" i="13" a="1"/>
  <c r="C258" i="13" s="1"/>
  <c r="D258" i="13" s="1"/>
  <c r="C257" i="13" a="1"/>
  <c r="C257" i="13" s="1"/>
  <c r="D257" i="13" s="1"/>
  <c r="C256" i="13" a="1"/>
  <c r="C256" i="13" s="1"/>
  <c r="D256" i="13" s="1"/>
  <c r="C255" i="13" a="1"/>
  <c r="C255" i="13" s="1"/>
  <c r="D255" i="13" s="1"/>
  <c r="C254" i="13" a="1"/>
  <c r="C254" i="13" s="1"/>
  <c r="D254" i="13" s="1"/>
  <c r="C253" i="13" a="1"/>
  <c r="C253" i="13" s="1"/>
  <c r="D253" i="13" s="1"/>
  <c r="C252" i="13" a="1"/>
  <c r="C252" i="13" s="1"/>
  <c r="D252" i="13" s="1"/>
  <c r="C251" i="13" a="1"/>
  <c r="C251" i="13" s="1"/>
  <c r="D251" i="13" s="1"/>
  <c r="C250" i="13" a="1"/>
  <c r="C250" i="13" s="1"/>
  <c r="D250" i="13" s="1"/>
  <c r="C249" i="13" a="1"/>
  <c r="C249" i="13" s="1"/>
  <c r="D249" i="13" s="1"/>
  <c r="C248" i="13" a="1"/>
  <c r="C248" i="13" s="1"/>
  <c r="D248" i="13" s="1"/>
  <c r="C247" i="13" a="1"/>
  <c r="C247" i="13" s="1"/>
  <c r="D247" i="13" s="1"/>
  <c r="C246" i="13" a="1"/>
  <c r="C246" i="13" s="1"/>
  <c r="D246" i="13" s="1"/>
  <c r="C245" i="13" a="1"/>
  <c r="C245" i="13" s="1"/>
  <c r="D245" i="13" s="1"/>
  <c r="C244" i="13" a="1"/>
  <c r="C244" i="13" s="1"/>
  <c r="D244" i="13" s="1"/>
  <c r="C243" i="13" a="1"/>
  <c r="C243" i="13" s="1"/>
  <c r="D243" i="13" s="1"/>
  <c r="C242" i="13" a="1"/>
  <c r="C242" i="13" s="1"/>
  <c r="D242" i="13" s="1"/>
  <c r="C241" i="13" a="1"/>
  <c r="C241" i="13" s="1"/>
  <c r="D241" i="13" s="1"/>
  <c r="C240" i="13" a="1"/>
  <c r="C240" i="13" s="1"/>
  <c r="D240" i="13" s="1"/>
  <c r="C239" i="13" a="1"/>
  <c r="C239" i="13" s="1"/>
  <c r="D239" i="13" s="1"/>
  <c r="C238" i="13" a="1"/>
  <c r="C238" i="13" s="1"/>
  <c r="D238" i="13" s="1"/>
  <c r="C237" i="13" a="1"/>
  <c r="C237" i="13" s="1"/>
  <c r="D237" i="13" s="1"/>
  <c r="C236" i="13" a="1"/>
  <c r="C236" i="13" s="1"/>
  <c r="D236" i="13" s="1"/>
  <c r="C235" i="13" a="1"/>
  <c r="C235" i="13" s="1"/>
  <c r="D235" i="13" s="1"/>
  <c r="C234" i="13" a="1"/>
  <c r="C234" i="13" s="1"/>
  <c r="D234" i="13" s="1"/>
  <c r="C233" i="13" a="1"/>
  <c r="C233" i="13" s="1"/>
  <c r="D233" i="13" s="1"/>
  <c r="C232" i="13" a="1"/>
  <c r="C232" i="13" s="1"/>
  <c r="D232" i="13" s="1"/>
  <c r="C231" i="13" a="1"/>
  <c r="C231" i="13" s="1"/>
  <c r="D231" i="13" s="1"/>
  <c r="C230" i="13" a="1"/>
  <c r="C230" i="13" s="1"/>
  <c r="D230" i="13" s="1"/>
  <c r="C229" i="13" a="1"/>
  <c r="C229" i="13" s="1"/>
  <c r="D229" i="13" s="1"/>
  <c r="C228" i="13" a="1"/>
  <c r="C228" i="13" s="1"/>
  <c r="D228" i="13" s="1"/>
  <c r="C227" i="13" a="1"/>
  <c r="C227" i="13" s="1"/>
  <c r="D227" i="13" s="1"/>
  <c r="C226" i="13" a="1"/>
  <c r="C226" i="13" s="1"/>
  <c r="D226" i="13" s="1"/>
  <c r="C225" i="13" a="1"/>
  <c r="C225" i="13" s="1"/>
  <c r="D225" i="13" s="1"/>
  <c r="C224" i="13" a="1"/>
  <c r="C224" i="13" s="1"/>
  <c r="D224" i="13" s="1"/>
  <c r="C223" i="13" a="1"/>
  <c r="C223" i="13" s="1"/>
  <c r="D223" i="13" s="1"/>
  <c r="C222" i="13" a="1"/>
  <c r="C222" i="13" s="1"/>
  <c r="D222" i="13" s="1"/>
  <c r="C221" i="13" a="1"/>
  <c r="C221" i="13" s="1"/>
  <c r="D221" i="13" s="1"/>
  <c r="C220" i="13" a="1"/>
  <c r="C220" i="13" s="1"/>
  <c r="D220" i="13" s="1"/>
  <c r="C219" i="13" a="1"/>
  <c r="C219" i="13" s="1"/>
  <c r="D219" i="13" s="1"/>
  <c r="C218" i="13" a="1"/>
  <c r="C218" i="13" s="1"/>
  <c r="D218" i="13" s="1"/>
  <c r="C217" i="13" a="1"/>
  <c r="C217" i="13" s="1"/>
  <c r="D217" i="13" s="1"/>
  <c r="C216" i="13" a="1"/>
  <c r="C216" i="13" s="1"/>
  <c r="D216" i="13" s="1"/>
  <c r="C215" i="13" a="1"/>
  <c r="C215" i="13" s="1"/>
  <c r="D215" i="13" s="1"/>
  <c r="C214" i="13" a="1"/>
  <c r="C214" i="13" s="1"/>
  <c r="D214" i="13" s="1"/>
  <c r="C213" i="13" a="1"/>
  <c r="C213" i="13" s="1"/>
  <c r="D213" i="13" s="1"/>
  <c r="C212" i="13" a="1"/>
  <c r="C212" i="13" s="1"/>
  <c r="D212" i="13" s="1"/>
  <c r="C211" i="13" a="1"/>
  <c r="C211" i="13" s="1"/>
  <c r="D211" i="13" s="1"/>
  <c r="C210" i="13" a="1"/>
  <c r="C210" i="13" s="1"/>
  <c r="D210" i="13" s="1"/>
  <c r="C209" i="13" a="1"/>
  <c r="C209" i="13" s="1"/>
  <c r="D209" i="13" s="1"/>
  <c r="C208" i="13" a="1"/>
  <c r="C208" i="13" s="1"/>
  <c r="D208" i="13" s="1"/>
  <c r="C207" i="13" a="1"/>
  <c r="C207" i="13" s="1"/>
  <c r="D207" i="13" s="1"/>
  <c r="C206" i="13" a="1"/>
  <c r="C206" i="13" s="1"/>
  <c r="D206" i="13" s="1"/>
  <c r="C205" i="13" a="1"/>
  <c r="C205" i="13" s="1"/>
  <c r="D205" i="13" s="1"/>
  <c r="C204" i="13" a="1"/>
  <c r="C204" i="13" s="1"/>
  <c r="D204" i="13" s="1"/>
  <c r="C203" i="13" a="1"/>
  <c r="C203" i="13" s="1"/>
  <c r="D203" i="13" s="1"/>
  <c r="C202" i="13" a="1"/>
  <c r="C202" i="13" s="1"/>
  <c r="D202" i="13" s="1"/>
  <c r="C201" i="13" a="1"/>
  <c r="C201" i="13" s="1"/>
  <c r="D201" i="13" s="1"/>
  <c r="C200" i="13" a="1"/>
  <c r="C200" i="13" s="1"/>
  <c r="D200" i="13" s="1"/>
  <c r="C199" i="13" a="1"/>
  <c r="C199" i="13" s="1"/>
  <c r="D199" i="13" s="1"/>
  <c r="C198" i="13" a="1"/>
  <c r="C198" i="13" s="1"/>
  <c r="D198" i="13" s="1"/>
  <c r="C197" i="13" a="1"/>
  <c r="C197" i="13" s="1"/>
  <c r="D197" i="13" s="1"/>
  <c r="C196" i="13" a="1"/>
  <c r="C196" i="13" s="1"/>
  <c r="D196" i="13" s="1"/>
  <c r="C195" i="13" a="1"/>
  <c r="C195" i="13" s="1"/>
  <c r="D195" i="13" s="1"/>
  <c r="C194" i="13" a="1"/>
  <c r="C194" i="13" s="1"/>
  <c r="D194" i="13" s="1"/>
  <c r="C193" i="13" a="1"/>
  <c r="C193" i="13" s="1"/>
  <c r="D193" i="13" s="1"/>
  <c r="C192" i="13" a="1"/>
  <c r="C192" i="13" s="1"/>
  <c r="D192" i="13" s="1"/>
  <c r="C191" i="13" a="1"/>
  <c r="C191" i="13" s="1"/>
  <c r="D191" i="13" s="1"/>
  <c r="C190" i="13" a="1"/>
  <c r="C190" i="13" s="1"/>
  <c r="D190" i="13" s="1"/>
  <c r="C189" i="13" a="1"/>
  <c r="C189" i="13" s="1"/>
  <c r="D189" i="13" s="1"/>
  <c r="C188" i="13" a="1"/>
  <c r="C188" i="13" s="1"/>
  <c r="D188" i="13" s="1"/>
  <c r="C187" i="13" a="1"/>
  <c r="C187" i="13" s="1"/>
  <c r="D187" i="13" s="1"/>
  <c r="C186" i="13" a="1"/>
  <c r="C186" i="13" s="1"/>
  <c r="D186" i="13" s="1"/>
  <c r="C185" i="13" a="1"/>
  <c r="C185" i="13" s="1"/>
  <c r="D185" i="13" s="1"/>
  <c r="C184" i="13" a="1"/>
  <c r="C184" i="13" s="1"/>
  <c r="D184" i="13" s="1"/>
  <c r="C183" i="13" a="1"/>
  <c r="C183" i="13" s="1"/>
  <c r="D183" i="13" s="1"/>
  <c r="C182" i="13" a="1"/>
  <c r="C182" i="13" s="1"/>
  <c r="D182" i="13" s="1"/>
  <c r="C181" i="13" a="1"/>
  <c r="C181" i="13" s="1"/>
  <c r="D181" i="13" s="1"/>
  <c r="C180" i="13" a="1"/>
  <c r="C180" i="13" s="1"/>
  <c r="D180" i="13" s="1"/>
  <c r="C179" i="13" a="1"/>
  <c r="C179" i="13" s="1"/>
  <c r="D179" i="13" s="1"/>
  <c r="C178" i="13" a="1"/>
  <c r="C178" i="13" s="1"/>
  <c r="D178" i="13" s="1"/>
  <c r="C177" i="13" a="1"/>
  <c r="C177" i="13" s="1"/>
  <c r="D177" i="13" s="1"/>
  <c r="C176" i="13" a="1"/>
  <c r="C176" i="13" s="1"/>
  <c r="D176" i="13" s="1"/>
  <c r="C175" i="13" a="1"/>
  <c r="C175" i="13" s="1"/>
  <c r="D175" i="13" s="1"/>
  <c r="C174" i="13" a="1"/>
  <c r="C174" i="13" s="1"/>
  <c r="D174" i="13" s="1"/>
  <c r="C173" i="13" a="1"/>
  <c r="C173" i="13" s="1"/>
  <c r="D173" i="13" s="1"/>
  <c r="C172" i="13" a="1"/>
  <c r="C172" i="13" s="1"/>
  <c r="D172" i="13" s="1"/>
  <c r="C171" i="13" a="1"/>
  <c r="C171" i="13" s="1"/>
  <c r="D171" i="13" s="1"/>
  <c r="C170" i="13" a="1"/>
  <c r="C170" i="13" s="1"/>
  <c r="D170" i="13" s="1"/>
  <c r="C169" i="13" a="1"/>
  <c r="C169" i="13" s="1"/>
  <c r="D169" i="13" s="1"/>
  <c r="C168" i="13" a="1"/>
  <c r="C168" i="13" s="1"/>
  <c r="D168" i="13" s="1"/>
  <c r="C167" i="13" a="1"/>
  <c r="C167" i="13" s="1"/>
  <c r="D167" i="13" s="1"/>
  <c r="C166" i="13" a="1"/>
  <c r="C166" i="13" s="1"/>
  <c r="D166" i="13" s="1"/>
  <c r="C165" i="13" a="1"/>
  <c r="C165" i="13" s="1"/>
  <c r="D165" i="13" s="1"/>
  <c r="C164" i="13" a="1"/>
  <c r="C164" i="13" s="1"/>
  <c r="D164" i="13" s="1"/>
  <c r="C163" i="13" a="1"/>
  <c r="C163" i="13" s="1"/>
  <c r="D163" i="13" s="1"/>
  <c r="C162" i="13" a="1"/>
  <c r="C162" i="13" s="1"/>
  <c r="D162" i="13" s="1"/>
  <c r="C161" i="13" a="1"/>
  <c r="C161" i="13" s="1"/>
  <c r="D161" i="13" s="1"/>
  <c r="C160" i="13" a="1"/>
  <c r="C160" i="13" s="1"/>
  <c r="D160" i="13" s="1"/>
  <c r="C159" i="13" a="1"/>
  <c r="C159" i="13" s="1"/>
  <c r="D159" i="13" s="1"/>
  <c r="C158" i="13" a="1"/>
  <c r="C158" i="13" s="1"/>
  <c r="D158" i="13" s="1"/>
  <c r="C157" i="13" a="1"/>
  <c r="C157" i="13" s="1"/>
  <c r="D157" i="13" s="1"/>
  <c r="C156" i="13" a="1"/>
  <c r="C156" i="13" s="1"/>
  <c r="D156" i="13" s="1"/>
  <c r="C155" i="13" a="1"/>
  <c r="C155" i="13" s="1"/>
  <c r="D155" i="13" s="1"/>
  <c r="C154" i="13" a="1"/>
  <c r="C154" i="13" s="1"/>
  <c r="D154" i="13" s="1"/>
  <c r="C153" i="13" a="1"/>
  <c r="C153" i="13" s="1"/>
  <c r="D153" i="13" s="1"/>
  <c r="C152" i="13" a="1"/>
  <c r="C152" i="13" s="1"/>
  <c r="D152" i="13" s="1"/>
  <c r="C151" i="13" a="1"/>
  <c r="C151" i="13" s="1"/>
  <c r="D151" i="13" s="1"/>
  <c r="C150" i="13" a="1"/>
  <c r="C150" i="13" s="1"/>
  <c r="D150" i="13" s="1"/>
  <c r="C149" i="13" a="1"/>
  <c r="C149" i="13" s="1"/>
  <c r="D149" i="13" s="1"/>
  <c r="C148" i="13" a="1"/>
  <c r="C148" i="13" s="1"/>
  <c r="D148" i="13" s="1"/>
  <c r="C147" i="13" a="1"/>
  <c r="C147" i="13" s="1"/>
  <c r="D147" i="13" s="1"/>
  <c r="C146" i="13" a="1"/>
  <c r="C146" i="13" s="1"/>
  <c r="D146" i="13" s="1"/>
  <c r="C145" i="13" a="1"/>
  <c r="C145" i="13" s="1"/>
  <c r="D145" i="13" s="1"/>
  <c r="C144" i="13" a="1"/>
  <c r="C144" i="13" s="1"/>
  <c r="D144" i="13" s="1"/>
  <c r="C143" i="13" a="1"/>
  <c r="C143" i="13" s="1"/>
  <c r="D143" i="13" s="1"/>
  <c r="C142" i="13" a="1"/>
  <c r="C142" i="13" s="1"/>
  <c r="D142" i="13" s="1"/>
  <c r="C141" i="13" a="1"/>
  <c r="C141" i="13" s="1"/>
  <c r="D141" i="13" s="1"/>
  <c r="C140" i="13" a="1"/>
  <c r="C140" i="13" s="1"/>
  <c r="D140" i="13" s="1"/>
  <c r="C139" i="13" a="1"/>
  <c r="C139" i="13" s="1"/>
  <c r="D139" i="13" s="1"/>
  <c r="C138" i="13" a="1"/>
  <c r="C138" i="13" s="1"/>
  <c r="D138" i="13" s="1"/>
  <c r="C137" i="13" a="1"/>
  <c r="C137" i="13" s="1"/>
  <c r="D137" i="13" s="1"/>
  <c r="C136" i="13" a="1"/>
  <c r="C136" i="13" s="1"/>
  <c r="D136" i="13" s="1"/>
  <c r="C135" i="13" a="1"/>
  <c r="C135" i="13" s="1"/>
  <c r="D135" i="13" s="1"/>
  <c r="C134" i="13" a="1"/>
  <c r="C134" i="13" s="1"/>
  <c r="D134" i="13" s="1"/>
  <c r="C133" i="13" a="1"/>
  <c r="C133" i="13" s="1"/>
  <c r="D133" i="13" s="1"/>
  <c r="C132" i="13" a="1"/>
  <c r="C132" i="13" s="1"/>
  <c r="D132" i="13" s="1"/>
  <c r="C131" i="13" a="1"/>
  <c r="C131" i="13" s="1"/>
  <c r="D131" i="13" s="1"/>
  <c r="C130" i="13" a="1"/>
  <c r="C130" i="13" s="1"/>
  <c r="D130" i="13" s="1"/>
  <c r="C129" i="13" a="1"/>
  <c r="C129" i="13" s="1"/>
  <c r="D129" i="13" s="1"/>
  <c r="C128" i="13" a="1"/>
  <c r="C128" i="13" s="1"/>
  <c r="D128" i="13" s="1"/>
  <c r="C127" i="13" a="1"/>
  <c r="C127" i="13" s="1"/>
  <c r="D127" i="13" s="1"/>
  <c r="C126" i="13" a="1"/>
  <c r="C126" i="13" s="1"/>
  <c r="D126" i="13" s="1"/>
  <c r="C125" i="13" a="1"/>
  <c r="C125" i="13" s="1"/>
  <c r="D125" i="13" s="1"/>
  <c r="C124" i="13" a="1"/>
  <c r="C124" i="13" s="1"/>
  <c r="D124" i="13" s="1"/>
  <c r="C123" i="13" a="1"/>
  <c r="C123" i="13" s="1"/>
  <c r="D123" i="13" s="1"/>
  <c r="C122" i="13" a="1"/>
  <c r="C122" i="13" s="1"/>
  <c r="D122" i="13" s="1"/>
  <c r="C121" i="13" a="1"/>
  <c r="C121" i="13" s="1"/>
  <c r="D121" i="13" s="1"/>
  <c r="C120" i="13" a="1"/>
  <c r="C120" i="13" s="1"/>
  <c r="D120" i="13" s="1"/>
  <c r="C119" i="13" a="1"/>
  <c r="C119" i="13" s="1"/>
  <c r="D119" i="13" s="1"/>
  <c r="C118" i="13" a="1"/>
  <c r="C118" i="13" s="1"/>
  <c r="D118" i="13" s="1"/>
  <c r="C117" i="13" a="1"/>
  <c r="C117" i="13" s="1"/>
  <c r="D117" i="13" s="1"/>
  <c r="C116" i="13" a="1"/>
  <c r="C116" i="13" s="1"/>
  <c r="D116" i="13" s="1"/>
  <c r="C115" i="13" a="1"/>
  <c r="C115" i="13" s="1"/>
  <c r="D115" i="13" s="1"/>
  <c r="C114" i="13" a="1"/>
  <c r="C114" i="13" s="1"/>
  <c r="D114" i="13" s="1"/>
  <c r="C113" i="13" a="1"/>
  <c r="C113" i="13" s="1"/>
  <c r="D113" i="13" s="1"/>
  <c r="C112" i="13" a="1"/>
  <c r="C112" i="13" s="1"/>
  <c r="D112" i="13" s="1"/>
  <c r="C111" i="13" a="1"/>
  <c r="C111" i="13" s="1"/>
  <c r="D111" i="13" s="1"/>
  <c r="C110" i="13" a="1"/>
  <c r="C110" i="13" s="1"/>
  <c r="D110" i="13" s="1"/>
  <c r="C109" i="13" a="1"/>
  <c r="C109" i="13" s="1"/>
  <c r="D109" i="13" s="1"/>
  <c r="C108" i="13" a="1"/>
  <c r="C108" i="13" s="1"/>
  <c r="D108" i="13" s="1"/>
  <c r="C107" i="13" a="1"/>
  <c r="C107" i="13" s="1"/>
  <c r="D107" i="13" s="1"/>
  <c r="C106" i="13" a="1"/>
  <c r="C106" i="13" s="1"/>
  <c r="D106" i="13" s="1"/>
  <c r="C105" i="13" a="1"/>
  <c r="C105" i="13" s="1"/>
  <c r="D105" i="13" s="1"/>
  <c r="C104" i="13" a="1"/>
  <c r="C104" i="13" s="1"/>
  <c r="D104" i="13" s="1"/>
  <c r="C103" i="13" a="1"/>
  <c r="C103" i="13" s="1"/>
  <c r="D103" i="13" s="1"/>
  <c r="C102" i="13" a="1"/>
  <c r="C102" i="13" s="1"/>
  <c r="D102" i="13" s="1"/>
  <c r="C101" i="13" a="1"/>
  <c r="C101" i="13" s="1"/>
  <c r="D101" i="13" s="1"/>
  <c r="C100" i="13" a="1"/>
  <c r="C100" i="13" s="1"/>
  <c r="D100" i="13" s="1"/>
  <c r="C99" i="13" a="1"/>
  <c r="C99" i="13" s="1"/>
  <c r="D99" i="13" s="1"/>
  <c r="C98" i="13" a="1"/>
  <c r="C98" i="13" s="1"/>
  <c r="D98" i="13" s="1"/>
  <c r="C97" i="13" a="1"/>
  <c r="C97" i="13" s="1"/>
  <c r="D97" i="13" s="1"/>
  <c r="C96" i="13" a="1"/>
  <c r="C96" i="13" s="1"/>
  <c r="D96" i="13" s="1"/>
  <c r="C95" i="13" a="1"/>
  <c r="C95" i="13" s="1"/>
  <c r="D95" i="13" s="1"/>
  <c r="C94" i="13" a="1"/>
  <c r="C94" i="13" s="1"/>
  <c r="D94" i="13" s="1"/>
  <c r="C93" i="13" a="1"/>
  <c r="C93" i="13" s="1"/>
  <c r="D93" i="13" s="1"/>
  <c r="C92" i="13" a="1"/>
  <c r="C92" i="13" s="1"/>
  <c r="D92" i="13" s="1"/>
  <c r="C91" i="13" a="1"/>
  <c r="C91" i="13" s="1"/>
  <c r="D91" i="13" s="1"/>
  <c r="C90" i="13" a="1"/>
  <c r="C90" i="13" s="1"/>
  <c r="D90" i="13" s="1"/>
  <c r="C89" i="13" a="1"/>
  <c r="C89" i="13" s="1"/>
  <c r="D89" i="13" s="1"/>
  <c r="C88" i="13" a="1"/>
  <c r="C88" i="13" s="1"/>
  <c r="D88" i="13" s="1"/>
  <c r="C87" i="13" a="1"/>
  <c r="C87" i="13" s="1"/>
  <c r="D87" i="13" s="1"/>
  <c r="C86" i="13" a="1"/>
  <c r="C86" i="13" s="1"/>
  <c r="D86" i="13" s="1"/>
  <c r="C85" i="13" a="1"/>
  <c r="C85" i="13" s="1"/>
  <c r="D85" i="13" s="1"/>
  <c r="C84" i="13" a="1"/>
  <c r="C84" i="13" s="1"/>
  <c r="D84" i="13" s="1"/>
  <c r="C83" i="13" a="1"/>
  <c r="C83" i="13" s="1"/>
  <c r="D83" i="13" s="1"/>
  <c r="C82" i="13" a="1"/>
  <c r="C82" i="13" s="1"/>
  <c r="D82" i="13" s="1"/>
  <c r="C81" i="13" a="1"/>
  <c r="C81" i="13" s="1"/>
  <c r="D81" i="13" s="1"/>
  <c r="C80" i="13" a="1"/>
  <c r="C80" i="13" s="1"/>
  <c r="D80" i="13" s="1"/>
  <c r="C79" i="13" a="1"/>
  <c r="C79" i="13" s="1"/>
  <c r="D79" i="13" s="1"/>
  <c r="C78" i="13" a="1"/>
  <c r="C78" i="13" s="1"/>
  <c r="D78" i="13" s="1"/>
  <c r="C77" i="13" a="1"/>
  <c r="C77" i="13" s="1"/>
  <c r="D77" i="13" s="1"/>
  <c r="C76" i="13" a="1"/>
  <c r="C76" i="13" s="1"/>
  <c r="D76" i="13" s="1"/>
  <c r="C75" i="13" a="1"/>
  <c r="C75" i="13" s="1"/>
  <c r="D75" i="13" s="1"/>
  <c r="C74" i="13" a="1"/>
  <c r="C74" i="13" s="1"/>
  <c r="D74" i="13" s="1"/>
  <c r="C73" i="13" a="1"/>
  <c r="C73" i="13" s="1"/>
  <c r="D73" i="13" s="1"/>
  <c r="C72" i="13" a="1"/>
  <c r="C72" i="13" s="1"/>
  <c r="D72" i="13" s="1"/>
  <c r="C71" i="13" a="1"/>
  <c r="C71" i="13" s="1"/>
  <c r="D71" i="13" s="1"/>
  <c r="C70" i="13" a="1"/>
  <c r="C70" i="13" s="1"/>
  <c r="D70" i="13" s="1"/>
  <c r="C69" i="13" a="1"/>
  <c r="C69" i="13" s="1"/>
  <c r="D69" i="13" s="1"/>
  <c r="C68" i="13" a="1"/>
  <c r="C68" i="13" s="1"/>
  <c r="D68" i="13" s="1"/>
  <c r="C67" i="13" a="1"/>
  <c r="C67" i="13" s="1"/>
  <c r="D67" i="13" s="1"/>
  <c r="C66" i="13" a="1"/>
  <c r="C66" i="13" s="1"/>
  <c r="D66" i="13" s="1"/>
  <c r="C65" i="13" a="1"/>
  <c r="C65" i="13" s="1"/>
  <c r="D65" i="13" s="1"/>
  <c r="C64" i="13" a="1"/>
  <c r="C64" i="13" s="1"/>
  <c r="D64" i="13" s="1"/>
  <c r="C63" i="13" a="1"/>
  <c r="C63" i="13" s="1"/>
  <c r="D63" i="13" s="1"/>
  <c r="C62" i="13" a="1"/>
  <c r="C62" i="13" s="1"/>
  <c r="D62" i="13" s="1"/>
  <c r="C61" i="13" a="1"/>
  <c r="C61" i="13" s="1"/>
  <c r="D61" i="13" s="1"/>
  <c r="C60" i="13" a="1"/>
  <c r="C60" i="13" s="1"/>
  <c r="D60" i="13" s="1"/>
  <c r="C59" i="13" a="1"/>
  <c r="C59" i="13" s="1"/>
  <c r="D59" i="13" s="1"/>
  <c r="C58" i="13" a="1"/>
  <c r="C58" i="13" s="1"/>
  <c r="D58" i="13" s="1"/>
  <c r="C57" i="13" a="1"/>
  <c r="C57" i="13" s="1"/>
  <c r="D57" i="13" s="1"/>
  <c r="C56" i="13" a="1"/>
  <c r="C56" i="13" s="1"/>
  <c r="D56" i="13" s="1"/>
  <c r="C55" i="13" a="1"/>
  <c r="C55" i="13" s="1"/>
  <c r="D55" i="13" s="1"/>
  <c r="C54" i="13" a="1"/>
  <c r="C54" i="13" s="1"/>
  <c r="D54" i="13" s="1"/>
  <c r="C53" i="13" a="1"/>
  <c r="C53" i="13" s="1"/>
  <c r="D53" i="13" s="1"/>
  <c r="C52" i="13" a="1"/>
  <c r="C52" i="13" s="1"/>
  <c r="D52" i="13" s="1"/>
  <c r="C51" i="13" a="1"/>
  <c r="C51" i="13" s="1"/>
  <c r="D51" i="13" s="1"/>
  <c r="C50" i="13" a="1"/>
  <c r="C50" i="13" s="1"/>
  <c r="D50" i="13" s="1"/>
  <c r="C49" i="13" a="1"/>
  <c r="C49" i="13" s="1"/>
  <c r="D49" i="13" s="1"/>
  <c r="C48" i="13" a="1"/>
  <c r="C48" i="13" s="1"/>
  <c r="D48" i="13" s="1"/>
  <c r="C47" i="13" a="1"/>
  <c r="C47" i="13" s="1"/>
  <c r="D47" i="13" s="1"/>
  <c r="C46" i="13" a="1"/>
  <c r="C46" i="13" s="1"/>
  <c r="D46" i="13" s="1"/>
  <c r="C45" i="13" a="1"/>
  <c r="C45" i="13" s="1"/>
  <c r="D45" i="13" s="1"/>
  <c r="C44" i="13" a="1"/>
  <c r="C44" i="13" s="1"/>
  <c r="D44" i="13" s="1"/>
  <c r="C43" i="13" a="1"/>
  <c r="C43" i="13" s="1"/>
  <c r="D43" i="13" s="1"/>
  <c r="C42" i="13" a="1"/>
  <c r="C42" i="13" s="1"/>
  <c r="D42" i="13" s="1"/>
  <c r="C41" i="13" a="1"/>
  <c r="C41" i="13" s="1"/>
  <c r="D41" i="13" s="1"/>
  <c r="C40" i="13" a="1"/>
  <c r="C40" i="13" s="1"/>
  <c r="D40" i="13" s="1"/>
  <c r="C39" i="13" a="1"/>
  <c r="C39" i="13" s="1"/>
  <c r="D39" i="13" s="1"/>
  <c r="C38" i="13" a="1"/>
  <c r="C38" i="13" s="1"/>
  <c r="D38" i="13" s="1"/>
  <c r="C37" i="13" a="1"/>
  <c r="C37" i="13" s="1"/>
  <c r="D37" i="13" s="1"/>
  <c r="C36" i="13" a="1"/>
  <c r="C36" i="13" s="1"/>
  <c r="D36" i="13" s="1"/>
  <c r="C35" i="13" a="1"/>
  <c r="C35" i="13" s="1"/>
  <c r="D35" i="13" s="1"/>
  <c r="C34" i="13" a="1"/>
  <c r="C34" i="13" s="1"/>
  <c r="D34" i="13" s="1"/>
  <c r="C33" i="13" a="1"/>
  <c r="C33" i="13" s="1"/>
  <c r="D33" i="13" s="1"/>
  <c r="C32" i="13" a="1"/>
  <c r="C32" i="13" s="1"/>
  <c r="D32" i="13" s="1"/>
  <c r="C31" i="13" a="1"/>
  <c r="C31" i="13" s="1"/>
  <c r="D31" i="13" s="1"/>
  <c r="C30" i="13" a="1"/>
  <c r="C30" i="13" s="1"/>
  <c r="D30" i="13" s="1"/>
  <c r="C29" i="13" a="1"/>
  <c r="C29" i="13" s="1"/>
  <c r="D29" i="13" s="1"/>
  <c r="C28" i="13" a="1"/>
  <c r="C28" i="13" s="1"/>
  <c r="D28" i="13" s="1"/>
  <c r="C27" i="13" a="1"/>
  <c r="C27" i="13" s="1"/>
  <c r="D27" i="13" s="1"/>
  <c r="C26" i="13" a="1"/>
  <c r="C26" i="13" s="1"/>
  <c r="D26" i="13" s="1"/>
  <c r="C25" i="13" a="1"/>
  <c r="C25" i="13" s="1"/>
  <c r="D25" i="13" s="1"/>
  <c r="C24" i="13" a="1"/>
  <c r="C24" i="13" s="1"/>
  <c r="D24" i="13" s="1"/>
  <c r="C23" i="13" a="1"/>
  <c r="C23" i="13" s="1"/>
  <c r="D23" i="13" s="1"/>
  <c r="C22" i="13" a="1"/>
  <c r="C22" i="13" s="1"/>
  <c r="D22" i="13" s="1"/>
  <c r="C21" i="13" a="1"/>
  <c r="C21" i="13" s="1"/>
  <c r="D21" i="13" s="1"/>
  <c r="C20" i="13" a="1"/>
  <c r="C20" i="13" s="1"/>
  <c r="D20" i="13" s="1"/>
  <c r="C19" i="13" a="1"/>
  <c r="C19" i="13" s="1"/>
  <c r="D19" i="13" s="1"/>
  <c r="C18" i="13" a="1"/>
  <c r="C18" i="13" s="1"/>
  <c r="D18" i="13" s="1"/>
  <c r="C17" i="13" a="1"/>
  <c r="C17" i="13" s="1"/>
  <c r="D17" i="13" s="1"/>
  <c r="C16" i="13" a="1"/>
  <c r="C16" i="13" s="1"/>
  <c r="D16" i="13" s="1"/>
  <c r="C15" i="13" a="1"/>
  <c r="C15" i="13" s="1"/>
  <c r="D15" i="13" s="1"/>
  <c r="C14" i="13" a="1"/>
  <c r="C14" i="13" s="1"/>
  <c r="D14" i="13" s="1"/>
  <c r="C13" i="13" a="1"/>
  <c r="C13" i="13" s="1"/>
  <c r="D13" i="13" s="1"/>
  <c r="C12" i="13" a="1"/>
  <c r="C12" i="13" s="1"/>
  <c r="D12" i="13" s="1"/>
  <c r="C11" i="13" a="1"/>
  <c r="C11" i="13" s="1"/>
  <c r="D11" i="13" s="1"/>
  <c r="C10" i="13" a="1"/>
  <c r="C10" i="13" s="1"/>
  <c r="D10" i="13" s="1"/>
  <c r="C9" i="13" a="1"/>
  <c r="C9" i="13" s="1"/>
  <c r="D9" i="13" s="1"/>
  <c r="C8" i="13" a="1"/>
  <c r="C8" i="13" s="1"/>
  <c r="D8" i="13" s="1"/>
  <c r="C7" i="13" a="1"/>
  <c r="C7" i="13" s="1"/>
  <c r="D7" i="13" s="1"/>
  <c r="C6" i="13" a="1"/>
  <c r="C6" i="13" s="1"/>
  <c r="D6" i="13" s="1"/>
  <c r="C5" i="13" a="1"/>
  <c r="C5" i="13" s="1"/>
  <c r="D5" i="13" s="1"/>
  <c r="C4" i="13" a="1"/>
  <c r="C4" i="13" s="1"/>
  <c r="D4" i="13" s="1"/>
  <c r="C3" i="13" a="1"/>
  <c r="C3" i="13" s="1"/>
  <c r="D3" i="13" s="1"/>
  <c r="C2" i="13" a="1"/>
  <c r="C2" i="13" s="1"/>
  <c r="D2" i="13" s="1"/>
  <c r="D3" i="12"/>
  <c r="C3" i="12" s="1"/>
  <c r="D4" i="12"/>
  <c r="C4" i="12" s="1"/>
  <c r="D5" i="12"/>
  <c r="C5" i="12" s="1"/>
  <c r="D6" i="12"/>
  <c r="C6" i="12" s="1"/>
  <c r="D7" i="12"/>
  <c r="C7" i="12" s="1"/>
  <c r="D8" i="12"/>
  <c r="C8" i="12" s="1"/>
  <c r="D9" i="12"/>
  <c r="C9" i="12" s="1"/>
  <c r="D10" i="12"/>
  <c r="C10" i="12" s="1"/>
  <c r="D11" i="12"/>
  <c r="C11" i="12" s="1"/>
  <c r="D12" i="12"/>
  <c r="C12" i="12" s="1"/>
  <c r="D13" i="12"/>
  <c r="C13" i="12" s="1"/>
  <c r="D14" i="12"/>
  <c r="C14" i="12" s="1"/>
  <c r="D15" i="12"/>
  <c r="C15" i="12" s="1"/>
  <c r="D16" i="12"/>
  <c r="C16" i="12" s="1"/>
  <c r="D17" i="12"/>
  <c r="C17" i="12" s="1"/>
  <c r="D18" i="12"/>
  <c r="C18" i="12" s="1"/>
  <c r="D19" i="12"/>
  <c r="C19" i="12" s="1"/>
  <c r="D20" i="12"/>
  <c r="C20" i="12" s="1"/>
  <c r="D21" i="12"/>
  <c r="C21" i="12" s="1"/>
  <c r="D22" i="12"/>
  <c r="C22" i="12" s="1"/>
  <c r="D23" i="12"/>
  <c r="C23" i="12" s="1"/>
  <c r="D24" i="12"/>
  <c r="C24" i="12" s="1"/>
  <c r="D25" i="12"/>
  <c r="C25" i="12" s="1"/>
  <c r="E25" i="12" s="1"/>
  <c r="F25" i="12" s="1"/>
  <c r="D26" i="12"/>
  <c r="C26" i="12" s="1"/>
  <c r="E26" i="12" s="1"/>
  <c r="F26" i="12" s="1"/>
  <c r="D27" i="12"/>
  <c r="C27" i="12" s="1"/>
  <c r="E27" i="12" s="1"/>
  <c r="F27" i="12" s="1"/>
  <c r="D28" i="12"/>
  <c r="C28" i="12" s="1"/>
  <c r="D29" i="12"/>
  <c r="C29" i="12" s="1"/>
  <c r="D30" i="12"/>
  <c r="C30" i="12" s="1"/>
  <c r="D31" i="12"/>
  <c r="C31" i="12" s="1"/>
  <c r="D32" i="12"/>
  <c r="C32" i="12" s="1"/>
  <c r="D33" i="12"/>
  <c r="C33" i="12" s="1"/>
  <c r="D34" i="12"/>
  <c r="C34" i="12" s="1"/>
  <c r="D35" i="12"/>
  <c r="C35" i="12" s="1"/>
  <c r="D36" i="12"/>
  <c r="C36" i="12" s="1"/>
  <c r="D37" i="12"/>
  <c r="C37" i="12" s="1"/>
  <c r="D38" i="12"/>
  <c r="C38" i="12" s="1"/>
  <c r="D39" i="12"/>
  <c r="C39" i="12" s="1"/>
  <c r="D40" i="12"/>
  <c r="C40" i="12" s="1"/>
  <c r="D41" i="12"/>
  <c r="C41" i="12" s="1"/>
  <c r="D42" i="12"/>
  <c r="C42" i="12" s="1"/>
  <c r="D43" i="12"/>
  <c r="C43" i="12" s="1"/>
  <c r="E43" i="12" s="1"/>
  <c r="F43" i="12" s="1"/>
  <c r="D44" i="12"/>
  <c r="C44" i="12" s="1"/>
  <c r="E44" i="12" s="1"/>
  <c r="F44" i="12" s="1"/>
  <c r="D45" i="12"/>
  <c r="C45" i="12" s="1"/>
  <c r="E45" i="12" s="1"/>
  <c r="F45" i="12" s="1"/>
  <c r="D46" i="12"/>
  <c r="C46" i="12" s="1"/>
  <c r="D47" i="12"/>
  <c r="C47" i="12" s="1"/>
  <c r="D48" i="12"/>
  <c r="C48" i="12" s="1"/>
  <c r="D49" i="12"/>
  <c r="C49" i="12" s="1"/>
  <c r="D50" i="12"/>
  <c r="C50" i="12" s="1"/>
  <c r="D51" i="12"/>
  <c r="C51" i="12" s="1"/>
  <c r="D52" i="12"/>
  <c r="C52" i="12" s="1"/>
  <c r="D53" i="12"/>
  <c r="C53" i="12" s="1"/>
  <c r="D54" i="12"/>
  <c r="C54" i="12" s="1"/>
  <c r="D55" i="12"/>
  <c r="C55" i="12" s="1"/>
  <c r="D56" i="12"/>
  <c r="C56" i="12" s="1"/>
  <c r="D57" i="12"/>
  <c r="C57" i="12" s="1"/>
  <c r="D58" i="12"/>
  <c r="C58" i="12" s="1"/>
  <c r="D59" i="12"/>
  <c r="C59" i="12" s="1"/>
  <c r="D60" i="12"/>
  <c r="C60" i="12" s="1"/>
  <c r="D61" i="12"/>
  <c r="C61" i="12" s="1"/>
  <c r="E61" i="12" s="1"/>
  <c r="F61" i="12" s="1"/>
  <c r="D62" i="12"/>
  <c r="C62" i="12" s="1"/>
  <c r="E62" i="12" s="1"/>
  <c r="F62" i="12" s="1"/>
  <c r="D63" i="12"/>
  <c r="C63" i="12" s="1"/>
  <c r="E63" i="12" s="1"/>
  <c r="F63" i="12" s="1"/>
  <c r="D64" i="12"/>
  <c r="C64" i="12" s="1"/>
  <c r="D65" i="12"/>
  <c r="C65" i="12" s="1"/>
  <c r="D66" i="12"/>
  <c r="C66" i="12" s="1"/>
  <c r="D67" i="12"/>
  <c r="C67" i="12" s="1"/>
  <c r="D68" i="12"/>
  <c r="C68" i="12" s="1"/>
  <c r="D69" i="12"/>
  <c r="C69" i="12" s="1"/>
  <c r="D70" i="12"/>
  <c r="C70" i="12" s="1"/>
  <c r="D71" i="12"/>
  <c r="C71" i="12" s="1"/>
  <c r="D72" i="12"/>
  <c r="C72" i="12" s="1"/>
  <c r="D73" i="12"/>
  <c r="C73" i="12" s="1"/>
  <c r="D74" i="12"/>
  <c r="C74" i="12" s="1"/>
  <c r="D75" i="12"/>
  <c r="C75" i="12" s="1"/>
  <c r="D76" i="12"/>
  <c r="C76" i="12" s="1"/>
  <c r="D77" i="12"/>
  <c r="C77" i="12" s="1"/>
  <c r="D78" i="12"/>
  <c r="C78" i="12" s="1"/>
  <c r="D79" i="12"/>
  <c r="C79" i="12" s="1"/>
  <c r="E79" i="12" s="1"/>
  <c r="F79" i="12" s="1"/>
  <c r="D80" i="12"/>
  <c r="C80" i="12" s="1"/>
  <c r="E80" i="12" s="1"/>
  <c r="F80" i="12" s="1"/>
  <c r="D81" i="12"/>
  <c r="C81" i="12" s="1"/>
  <c r="E81" i="12" s="1"/>
  <c r="F81" i="12" s="1"/>
  <c r="D82" i="12"/>
  <c r="C82" i="12" s="1"/>
  <c r="D83" i="12"/>
  <c r="C83" i="12" s="1"/>
  <c r="D84" i="12"/>
  <c r="C84" i="12" s="1"/>
  <c r="D85" i="12"/>
  <c r="C85" i="12" s="1"/>
  <c r="D86" i="12"/>
  <c r="C86" i="12" s="1"/>
  <c r="D87" i="12"/>
  <c r="C87" i="12" s="1"/>
  <c r="E87" i="12" s="1"/>
  <c r="F87" i="12" s="1"/>
  <c r="D88" i="12"/>
  <c r="C88" i="12" s="1"/>
  <c r="E88" i="12" s="1"/>
  <c r="F88" i="12" s="1"/>
  <c r="D89" i="12"/>
  <c r="C89" i="12" s="1"/>
  <c r="E89" i="12" s="1"/>
  <c r="F89" i="12" s="1"/>
  <c r="D90" i="12"/>
  <c r="C90" i="12" s="1"/>
  <c r="D91" i="12"/>
  <c r="C91" i="12" s="1"/>
  <c r="D92" i="12"/>
  <c r="C92" i="12" s="1"/>
  <c r="D93" i="12"/>
  <c r="C93" i="12" s="1"/>
  <c r="D94" i="12"/>
  <c r="C94" i="12" s="1"/>
  <c r="D95" i="12"/>
  <c r="C95" i="12" s="1"/>
  <c r="D96" i="12"/>
  <c r="C96" i="12" s="1"/>
  <c r="D97" i="12"/>
  <c r="C97" i="12" s="1"/>
  <c r="D98" i="12"/>
  <c r="C98" i="12" s="1"/>
  <c r="D99" i="12"/>
  <c r="C99" i="12" s="1"/>
  <c r="D100" i="12"/>
  <c r="C100" i="12" s="1"/>
  <c r="D101" i="12"/>
  <c r="C101" i="12" s="1"/>
  <c r="D102" i="12"/>
  <c r="C102" i="12" s="1"/>
  <c r="D103" i="12"/>
  <c r="C103" i="12" s="1"/>
  <c r="D104" i="12"/>
  <c r="C104" i="12" s="1"/>
  <c r="D105" i="12"/>
  <c r="C105" i="12" s="1"/>
  <c r="D106" i="12"/>
  <c r="C106" i="12" s="1"/>
  <c r="D107" i="12"/>
  <c r="C107" i="12" s="1"/>
  <c r="D108" i="12"/>
  <c r="C108" i="12" s="1"/>
  <c r="E108" i="12" s="1"/>
  <c r="F108" i="12" s="1"/>
  <c r="D109" i="12"/>
  <c r="C109" i="12" s="1"/>
  <c r="E109" i="12" s="1"/>
  <c r="F109" i="12" s="1"/>
  <c r="D110" i="12"/>
  <c r="C110" i="12" s="1"/>
  <c r="E110" i="12" s="1"/>
  <c r="F110" i="12" s="1"/>
  <c r="D111" i="12"/>
  <c r="C111" i="12" s="1"/>
  <c r="D112" i="12"/>
  <c r="C112" i="12" s="1"/>
  <c r="D113" i="12"/>
  <c r="C113" i="12" s="1"/>
  <c r="D114" i="12"/>
  <c r="C114" i="12" s="1"/>
  <c r="D115" i="12"/>
  <c r="C115" i="12" s="1"/>
  <c r="D116" i="12"/>
  <c r="C116" i="12" s="1"/>
  <c r="D117" i="12"/>
  <c r="C117" i="12" s="1"/>
  <c r="D118" i="12"/>
  <c r="C118" i="12" s="1"/>
  <c r="D119" i="12"/>
  <c r="C119" i="12" s="1"/>
  <c r="D120" i="12"/>
  <c r="C120" i="12" s="1"/>
  <c r="D121" i="12"/>
  <c r="C121" i="12" s="1"/>
  <c r="D122" i="12"/>
  <c r="C122" i="12" s="1"/>
  <c r="D123" i="12"/>
  <c r="C123" i="12" s="1"/>
  <c r="D124" i="12"/>
  <c r="C124" i="12" s="1"/>
  <c r="D125" i="12"/>
  <c r="C125" i="12" s="1"/>
  <c r="D126" i="12"/>
  <c r="C126" i="12" s="1"/>
  <c r="E126" i="12" s="1"/>
  <c r="F126" i="12" s="1"/>
  <c r="D127" i="12"/>
  <c r="C127" i="12" s="1"/>
  <c r="E127" i="12" s="1"/>
  <c r="F127" i="12" s="1"/>
  <c r="D128" i="12"/>
  <c r="C128" i="12" s="1"/>
  <c r="E128" i="12" s="1"/>
  <c r="F128" i="12" s="1"/>
  <c r="D129" i="12"/>
  <c r="C129" i="12" s="1"/>
  <c r="D130" i="12"/>
  <c r="C130" i="12" s="1"/>
  <c r="D131" i="12"/>
  <c r="C131" i="12" s="1"/>
  <c r="D132" i="12"/>
  <c r="C132" i="12" s="1"/>
  <c r="D133" i="12"/>
  <c r="C133" i="12" s="1"/>
  <c r="D134" i="12"/>
  <c r="C134" i="12" s="1"/>
  <c r="D135" i="12"/>
  <c r="C135" i="12" s="1"/>
  <c r="D136" i="12"/>
  <c r="C136" i="12" s="1"/>
  <c r="D137" i="12"/>
  <c r="C137" i="12" s="1"/>
  <c r="D138" i="12"/>
  <c r="C138" i="12" s="1"/>
  <c r="D139" i="12"/>
  <c r="C139" i="12" s="1"/>
  <c r="D140" i="12"/>
  <c r="C140" i="12" s="1"/>
  <c r="D141" i="12"/>
  <c r="C141" i="12" s="1"/>
  <c r="D142" i="12"/>
  <c r="C142" i="12" s="1"/>
  <c r="D143" i="12"/>
  <c r="C143" i="12" s="1"/>
  <c r="D144" i="12"/>
  <c r="C144" i="12" s="1"/>
  <c r="E144" i="12" s="1"/>
  <c r="F144" i="12" s="1"/>
  <c r="D145" i="12"/>
  <c r="C145" i="12" s="1"/>
  <c r="E145" i="12" s="1"/>
  <c r="F145" i="12" s="1"/>
  <c r="D146" i="12"/>
  <c r="C146" i="12" s="1"/>
  <c r="E146" i="12" s="1"/>
  <c r="F146" i="12" s="1"/>
  <c r="D147" i="12"/>
  <c r="C147" i="12" s="1"/>
  <c r="D148" i="12"/>
  <c r="C148" i="12" s="1"/>
  <c r="D149" i="12"/>
  <c r="C149" i="12" s="1"/>
  <c r="D150" i="12"/>
  <c r="C150" i="12" s="1"/>
  <c r="D151" i="12"/>
  <c r="C151" i="12" s="1"/>
  <c r="D152" i="12"/>
  <c r="C152" i="12" s="1"/>
  <c r="D153" i="12"/>
  <c r="C153" i="12" s="1"/>
  <c r="D154" i="12"/>
  <c r="C154" i="12" s="1"/>
  <c r="D155" i="12"/>
  <c r="C155" i="12" s="1"/>
  <c r="D156" i="12"/>
  <c r="C156" i="12" s="1"/>
  <c r="D157" i="12"/>
  <c r="C157" i="12" s="1"/>
  <c r="D158" i="12"/>
  <c r="C158" i="12" s="1"/>
  <c r="D159" i="12"/>
  <c r="C159" i="12" s="1"/>
  <c r="D160" i="12"/>
  <c r="C160" i="12" s="1"/>
  <c r="D161" i="12"/>
  <c r="C161" i="12" s="1"/>
  <c r="D162" i="12"/>
  <c r="C162" i="12" s="1"/>
  <c r="E162" i="12" s="1"/>
  <c r="F162" i="12" s="1"/>
  <c r="D163" i="12"/>
  <c r="C163" i="12" s="1"/>
  <c r="E163" i="12" s="1"/>
  <c r="F163" i="12" s="1"/>
  <c r="D164" i="12"/>
  <c r="C164" i="12" s="1"/>
  <c r="E164" i="12" s="1"/>
  <c r="F164" i="12" s="1"/>
  <c r="D165" i="12"/>
  <c r="C165" i="12" s="1"/>
  <c r="D166" i="12"/>
  <c r="C166" i="12" s="1"/>
  <c r="D167" i="12"/>
  <c r="C167" i="12" s="1"/>
  <c r="D168" i="12"/>
  <c r="C168" i="12" s="1"/>
  <c r="D169" i="12"/>
  <c r="C169" i="12" s="1"/>
  <c r="D170" i="12"/>
  <c r="C170" i="12" s="1"/>
  <c r="E170" i="12" s="1"/>
  <c r="F170" i="12" s="1"/>
  <c r="D171" i="12"/>
  <c r="C171" i="12" s="1"/>
  <c r="E171" i="12" s="1"/>
  <c r="F171" i="12" s="1"/>
  <c r="D172" i="12"/>
  <c r="C172" i="12" s="1"/>
  <c r="E172" i="12" s="1"/>
  <c r="F172" i="12" s="1"/>
  <c r="D173" i="12"/>
  <c r="C173" i="12" s="1"/>
  <c r="D174" i="12"/>
  <c r="C174" i="12" s="1"/>
  <c r="D175" i="12"/>
  <c r="C175" i="12" s="1"/>
  <c r="D176" i="12"/>
  <c r="C176" i="12" s="1"/>
  <c r="D177" i="12"/>
  <c r="C177" i="12" s="1"/>
  <c r="D178" i="12"/>
  <c r="C178" i="12" s="1"/>
  <c r="D179" i="12"/>
  <c r="C179" i="12" s="1"/>
  <c r="D180" i="12"/>
  <c r="C180" i="12" s="1"/>
  <c r="D181" i="12"/>
  <c r="C181" i="12" s="1"/>
  <c r="D182" i="12"/>
  <c r="C182" i="12" s="1"/>
  <c r="D183" i="12"/>
  <c r="C183" i="12" s="1"/>
  <c r="D184" i="12"/>
  <c r="C184" i="12" s="1"/>
  <c r="D185" i="12"/>
  <c r="C185" i="12" s="1"/>
  <c r="D186" i="12"/>
  <c r="C186" i="12" s="1"/>
  <c r="D187" i="12"/>
  <c r="C187" i="12" s="1"/>
  <c r="D188" i="12"/>
  <c r="C188" i="12" s="1"/>
  <c r="D189" i="12"/>
  <c r="C189" i="12" s="1"/>
  <c r="D190" i="12"/>
  <c r="C190" i="12" s="1"/>
  <c r="D191" i="12"/>
  <c r="C191" i="12" s="1"/>
  <c r="E191" i="12" s="1"/>
  <c r="F191" i="12" s="1"/>
  <c r="D192" i="12"/>
  <c r="C192" i="12" s="1"/>
  <c r="E192" i="12" s="1"/>
  <c r="F192" i="12" s="1"/>
  <c r="D193" i="12"/>
  <c r="C193" i="12" s="1"/>
  <c r="E193" i="12" s="1"/>
  <c r="F193" i="12" s="1"/>
  <c r="D194" i="12"/>
  <c r="C194" i="12" s="1"/>
  <c r="D195" i="12"/>
  <c r="C195" i="12" s="1"/>
  <c r="D196" i="12"/>
  <c r="C196" i="12" s="1"/>
  <c r="D197" i="12"/>
  <c r="C197" i="12" s="1"/>
  <c r="D198" i="12"/>
  <c r="C198" i="12" s="1"/>
  <c r="D199" i="12"/>
  <c r="C199" i="12" s="1"/>
  <c r="D200" i="12"/>
  <c r="C200" i="12" s="1"/>
  <c r="D201" i="12"/>
  <c r="C201" i="12" s="1"/>
  <c r="D202" i="12"/>
  <c r="C202" i="12" s="1"/>
  <c r="D203" i="12"/>
  <c r="C203" i="12" s="1"/>
  <c r="D204" i="12"/>
  <c r="C204" i="12" s="1"/>
  <c r="D205" i="12"/>
  <c r="C205" i="12" s="1"/>
  <c r="D206" i="12"/>
  <c r="C206" i="12" s="1"/>
  <c r="D207" i="12"/>
  <c r="C207" i="12" s="1"/>
  <c r="D208" i="12"/>
  <c r="C208" i="12" s="1"/>
  <c r="D209" i="12"/>
  <c r="C209" i="12" s="1"/>
  <c r="E209" i="12" s="1"/>
  <c r="F209" i="12" s="1"/>
  <c r="D210" i="12"/>
  <c r="C210" i="12" s="1"/>
  <c r="E210" i="12" s="1"/>
  <c r="F210" i="12" s="1"/>
  <c r="D211" i="12"/>
  <c r="C211" i="12" s="1"/>
  <c r="E211" i="12" s="1"/>
  <c r="F211" i="12" s="1"/>
  <c r="D212" i="12"/>
  <c r="C212" i="12" s="1"/>
  <c r="D213" i="12"/>
  <c r="C213" i="12" s="1"/>
  <c r="D214" i="12"/>
  <c r="C214" i="12" s="1"/>
  <c r="D215" i="12"/>
  <c r="C215" i="12" s="1"/>
  <c r="D216" i="12"/>
  <c r="C216" i="12" s="1"/>
  <c r="D217" i="12"/>
  <c r="C217" i="12" s="1"/>
  <c r="D218" i="12"/>
  <c r="C218" i="12" s="1"/>
  <c r="D219" i="12"/>
  <c r="C219" i="12" s="1"/>
  <c r="D220" i="12"/>
  <c r="C220" i="12" s="1"/>
  <c r="D221" i="12"/>
  <c r="C221" i="12" s="1"/>
  <c r="D222" i="12"/>
  <c r="C222" i="12" s="1"/>
  <c r="D223" i="12"/>
  <c r="C223" i="12" s="1"/>
  <c r="D224" i="12"/>
  <c r="C224" i="12" s="1"/>
  <c r="D225" i="12"/>
  <c r="C225" i="12" s="1"/>
  <c r="D226" i="12"/>
  <c r="C226" i="12" s="1"/>
  <c r="D227" i="12"/>
  <c r="C227" i="12" s="1"/>
  <c r="E227" i="12" s="1"/>
  <c r="F227" i="12" s="1"/>
  <c r="D228" i="12"/>
  <c r="C228" i="12" s="1"/>
  <c r="E228" i="12" s="1"/>
  <c r="F228" i="12" s="1"/>
  <c r="D229" i="12"/>
  <c r="C229" i="12" s="1"/>
  <c r="E229" i="12" s="1"/>
  <c r="F229" i="12" s="1"/>
  <c r="D230" i="12"/>
  <c r="C230" i="12" s="1"/>
  <c r="D231" i="12"/>
  <c r="C231" i="12" s="1"/>
  <c r="D232" i="12"/>
  <c r="C232" i="12" s="1"/>
  <c r="D233" i="12"/>
  <c r="C233" i="12" s="1"/>
  <c r="D234" i="12"/>
  <c r="C234" i="12" s="1"/>
  <c r="D235" i="12"/>
  <c r="C235" i="12" s="1"/>
  <c r="D236" i="12"/>
  <c r="C236" i="12" s="1"/>
  <c r="D237" i="12"/>
  <c r="C237" i="12" s="1"/>
  <c r="D238" i="12"/>
  <c r="C238" i="12" s="1"/>
  <c r="D239" i="12"/>
  <c r="C239" i="12" s="1"/>
  <c r="D240" i="12"/>
  <c r="C240" i="12" s="1"/>
  <c r="D241" i="12"/>
  <c r="C241" i="12" s="1"/>
  <c r="D242" i="12"/>
  <c r="C242" i="12" s="1"/>
  <c r="D243" i="12"/>
  <c r="C243" i="12" s="1"/>
  <c r="D244" i="12"/>
  <c r="C244" i="12" s="1"/>
  <c r="D245" i="12"/>
  <c r="C245" i="12" s="1"/>
  <c r="E245" i="12" s="1"/>
  <c r="F245" i="12" s="1"/>
  <c r="D246" i="12"/>
  <c r="C246" i="12" s="1"/>
  <c r="E246" i="12" s="1"/>
  <c r="F246" i="12" s="1"/>
  <c r="D247" i="12"/>
  <c r="C247" i="12" s="1"/>
  <c r="E247" i="12" s="1"/>
  <c r="F247" i="12" s="1"/>
  <c r="D248" i="12"/>
  <c r="C248" i="12" s="1"/>
  <c r="D249" i="12"/>
  <c r="C249" i="12" s="1"/>
  <c r="D250" i="12"/>
  <c r="C250" i="12" s="1"/>
  <c r="D251" i="12"/>
  <c r="C251" i="12" s="1"/>
  <c r="D252" i="12"/>
  <c r="C252" i="12" s="1"/>
  <c r="D253" i="12"/>
  <c r="C253" i="12" s="1"/>
  <c r="E253" i="12" s="1"/>
  <c r="F253" i="12" s="1"/>
  <c r="D254" i="12"/>
  <c r="C254" i="12" s="1"/>
  <c r="E254" i="12" s="1"/>
  <c r="F254" i="12" s="1"/>
  <c r="D255" i="12"/>
  <c r="C255" i="12" s="1"/>
  <c r="E255" i="12" s="1"/>
  <c r="F255" i="12" s="1"/>
  <c r="D256" i="12"/>
  <c r="C256" i="12" s="1"/>
  <c r="D257" i="12"/>
  <c r="C257" i="12" s="1"/>
  <c r="D258" i="12"/>
  <c r="C258" i="12" s="1"/>
  <c r="D259" i="12"/>
  <c r="C259" i="12" s="1"/>
  <c r="D260" i="12"/>
  <c r="C260" i="12" s="1"/>
  <c r="D261" i="12"/>
  <c r="C261" i="12" s="1"/>
  <c r="D262" i="12"/>
  <c r="C262" i="12" s="1"/>
  <c r="D263" i="12"/>
  <c r="C263" i="12" s="1"/>
  <c r="D264" i="12"/>
  <c r="C264" i="12" s="1"/>
  <c r="D265" i="12"/>
  <c r="C265" i="12" s="1"/>
  <c r="D266" i="12"/>
  <c r="C266" i="12" s="1"/>
  <c r="D267" i="12"/>
  <c r="C267" i="12" s="1"/>
  <c r="D268" i="12"/>
  <c r="C268" i="12" s="1"/>
  <c r="D269" i="12"/>
  <c r="C269" i="12" s="1"/>
  <c r="D270" i="12"/>
  <c r="C270" i="12" s="1"/>
  <c r="D271" i="12"/>
  <c r="C271" i="12" s="1"/>
  <c r="D272" i="12"/>
  <c r="C272" i="12" s="1"/>
  <c r="D273" i="12"/>
  <c r="C273" i="12" s="1"/>
  <c r="D274" i="12"/>
  <c r="C274" i="12" s="1"/>
  <c r="D275" i="12"/>
  <c r="C275" i="12" s="1"/>
  <c r="D276" i="12"/>
  <c r="C276" i="12" s="1"/>
  <c r="D277" i="12"/>
  <c r="C277" i="12" s="1"/>
  <c r="D278" i="12"/>
  <c r="C278" i="12" s="1"/>
  <c r="E278" i="12" s="1"/>
  <c r="F278" i="12" s="1"/>
  <c r="D279" i="12"/>
  <c r="C279" i="12" s="1"/>
  <c r="E279" i="12" s="1"/>
  <c r="F279" i="12" s="1"/>
  <c r="D280" i="12"/>
  <c r="C280" i="12" s="1"/>
  <c r="E280" i="12" s="1"/>
  <c r="F280" i="12" s="1"/>
  <c r="D281" i="12"/>
  <c r="C281" i="12" s="1"/>
  <c r="E281" i="12" s="1"/>
  <c r="F281" i="12" s="1"/>
  <c r="D282" i="12"/>
  <c r="C282" i="12" s="1"/>
  <c r="D283" i="12"/>
  <c r="C283" i="12" s="1"/>
  <c r="D284" i="12"/>
  <c r="C284" i="12" s="1"/>
  <c r="D285" i="12"/>
  <c r="C285" i="12" s="1"/>
  <c r="D286" i="12"/>
  <c r="C286" i="12" s="1"/>
  <c r="D287" i="12"/>
  <c r="C287" i="12" s="1"/>
  <c r="D288" i="12"/>
  <c r="C288" i="12" s="1"/>
  <c r="D289" i="12"/>
  <c r="C289" i="12" s="1"/>
  <c r="D290" i="12"/>
  <c r="C290" i="12" s="1"/>
  <c r="D291" i="12"/>
  <c r="C291" i="12" s="1"/>
  <c r="D292" i="12"/>
  <c r="C292" i="12" s="1"/>
  <c r="D293" i="12"/>
  <c r="C293" i="12" s="1"/>
  <c r="D294" i="12"/>
  <c r="C294" i="12" s="1"/>
  <c r="D295" i="12"/>
  <c r="C295" i="12" s="1"/>
  <c r="D296" i="12"/>
  <c r="C296" i="12" s="1"/>
  <c r="E296" i="12" s="1"/>
  <c r="F296" i="12" s="1"/>
  <c r="D297" i="12"/>
  <c r="C297" i="12" s="1"/>
  <c r="E297" i="12" s="1"/>
  <c r="F297" i="12" s="1"/>
  <c r="D298" i="12"/>
  <c r="C298" i="12" s="1"/>
  <c r="E298" i="12" s="1"/>
  <c r="F298" i="12" s="1"/>
  <c r="D299" i="12"/>
  <c r="C299" i="12" s="1"/>
  <c r="E299" i="12" s="1"/>
  <c r="F299" i="12" s="1"/>
  <c r="D300" i="12"/>
  <c r="C300" i="12" s="1"/>
  <c r="D301" i="12"/>
  <c r="C301" i="12" s="1"/>
  <c r="D302" i="12"/>
  <c r="C302" i="12" s="1"/>
  <c r="D303" i="12"/>
  <c r="C303" i="12" s="1"/>
  <c r="D304" i="12"/>
  <c r="C304" i="12" s="1"/>
  <c r="D305" i="12"/>
  <c r="C305" i="12" s="1"/>
  <c r="D306" i="12"/>
  <c r="C306" i="12" s="1"/>
  <c r="D307" i="12"/>
  <c r="C307" i="12" s="1"/>
  <c r="D308" i="12"/>
  <c r="C308" i="12" s="1"/>
  <c r="D309" i="12"/>
  <c r="C309" i="12" s="1"/>
  <c r="D310" i="12"/>
  <c r="C310" i="12" s="1"/>
  <c r="D311" i="12"/>
  <c r="C311" i="12" s="1"/>
  <c r="D312" i="12"/>
  <c r="C312" i="12" s="1"/>
  <c r="D313" i="12"/>
  <c r="C313" i="12" s="1"/>
  <c r="D314" i="12"/>
  <c r="C314" i="12" s="1"/>
  <c r="E314" i="12" s="1"/>
  <c r="F314" i="12" s="1"/>
  <c r="D315" i="12"/>
  <c r="C315" i="12" s="1"/>
  <c r="E315" i="12" s="1"/>
  <c r="F315" i="12" s="1"/>
  <c r="D316" i="12"/>
  <c r="C316" i="12" s="1"/>
  <c r="E316" i="12" s="1"/>
  <c r="F316" i="12" s="1"/>
  <c r="D317" i="12"/>
  <c r="C317" i="12" s="1"/>
  <c r="E317" i="12" s="1"/>
  <c r="F317" i="12" s="1"/>
  <c r="D318" i="12"/>
  <c r="C318" i="12" s="1"/>
  <c r="D319" i="12"/>
  <c r="C319" i="12" s="1"/>
  <c r="D320" i="12"/>
  <c r="C320" i="12" s="1"/>
  <c r="D321" i="12"/>
  <c r="C321" i="12" s="1"/>
  <c r="D322" i="12"/>
  <c r="C322" i="12" s="1"/>
  <c r="D323" i="12"/>
  <c r="C323" i="12" s="1"/>
  <c r="D324" i="12"/>
  <c r="C324" i="12" s="1"/>
  <c r="D325" i="12"/>
  <c r="C325" i="12" s="1"/>
  <c r="D326" i="12"/>
  <c r="C326" i="12" s="1"/>
  <c r="D327" i="12"/>
  <c r="C327" i="12" s="1"/>
  <c r="D328" i="12"/>
  <c r="C328" i="12" s="1"/>
  <c r="D329" i="12"/>
  <c r="C329" i="12" s="1"/>
  <c r="D330" i="12"/>
  <c r="C330" i="12" s="1"/>
  <c r="D331" i="12"/>
  <c r="C331" i="12" s="1"/>
  <c r="D332" i="12"/>
  <c r="C332" i="12" s="1"/>
  <c r="E332" i="12" s="1"/>
  <c r="F332" i="12" s="1"/>
  <c r="D333" i="12"/>
  <c r="C333" i="12" s="1"/>
  <c r="E333" i="12" s="1"/>
  <c r="F333" i="12" s="1"/>
  <c r="D334" i="12"/>
  <c r="C334" i="12" s="1"/>
  <c r="E334" i="12" s="1"/>
  <c r="F334" i="12" s="1"/>
  <c r="D335" i="12"/>
  <c r="C335" i="12" s="1"/>
  <c r="E335" i="12" s="1"/>
  <c r="F335" i="12" s="1"/>
  <c r="D336" i="12"/>
  <c r="C336" i="12" s="1"/>
  <c r="D337" i="12"/>
  <c r="C337" i="12" s="1"/>
  <c r="D338" i="12"/>
  <c r="C338" i="12" s="1"/>
  <c r="D339" i="12"/>
  <c r="C339" i="12" s="1"/>
  <c r="D340" i="12"/>
  <c r="C340" i="12" s="1"/>
  <c r="E340" i="12" s="1"/>
  <c r="F340" i="12" s="1"/>
  <c r="D341" i="12"/>
  <c r="C341" i="12" s="1"/>
  <c r="E341" i="12" s="1"/>
  <c r="F341" i="12" s="1"/>
  <c r="D342" i="12"/>
  <c r="C342" i="12" s="1"/>
  <c r="E342" i="12" s="1"/>
  <c r="F342" i="12" s="1"/>
  <c r="D343" i="12"/>
  <c r="C343" i="12" s="1"/>
  <c r="E343" i="12" s="1"/>
  <c r="F343" i="12" s="1"/>
  <c r="D344" i="12"/>
  <c r="C344" i="12" s="1"/>
  <c r="D345" i="12"/>
  <c r="C345" i="12" s="1"/>
  <c r="D346" i="12"/>
  <c r="C346" i="12" s="1"/>
  <c r="D347" i="12"/>
  <c r="C347" i="12" s="1"/>
  <c r="D348" i="12"/>
  <c r="C348" i="12" s="1"/>
  <c r="D349" i="12"/>
  <c r="C349" i="12" s="1"/>
  <c r="D350" i="12"/>
  <c r="C350" i="12" s="1"/>
  <c r="D351" i="12"/>
  <c r="C351" i="12" s="1"/>
  <c r="D352" i="12"/>
  <c r="C352" i="12" s="1"/>
  <c r="D353" i="12"/>
  <c r="C353" i="12" s="1"/>
  <c r="D354" i="12"/>
  <c r="C354" i="12" s="1"/>
  <c r="D355" i="12"/>
  <c r="C355" i="12" s="1"/>
  <c r="D356" i="12"/>
  <c r="C356" i="12" s="1"/>
  <c r="D357" i="12"/>
  <c r="C357" i="12" s="1"/>
  <c r="D358" i="12"/>
  <c r="C358" i="12" s="1"/>
  <c r="D359" i="12"/>
  <c r="C359" i="12" s="1"/>
  <c r="D360" i="12"/>
  <c r="C360" i="12" s="1"/>
  <c r="D361" i="12"/>
  <c r="C361" i="12" s="1"/>
  <c r="E361" i="12" s="1"/>
  <c r="F361" i="12" s="1"/>
  <c r="D362" i="12"/>
  <c r="C362" i="12" s="1"/>
  <c r="E362" i="12" s="1"/>
  <c r="F362" i="12" s="1"/>
  <c r="D363" i="12"/>
  <c r="C363" i="12" s="1"/>
  <c r="E363" i="12" s="1"/>
  <c r="F363" i="12" s="1"/>
  <c r="D364" i="12"/>
  <c r="C364" i="12" s="1"/>
  <c r="E364" i="12" s="1"/>
  <c r="F364" i="12" s="1"/>
  <c r="D365" i="12"/>
  <c r="C365" i="12" s="1"/>
  <c r="D366" i="12"/>
  <c r="C366" i="12" s="1"/>
  <c r="D367" i="12"/>
  <c r="C367" i="12" s="1"/>
  <c r="D368" i="12"/>
  <c r="C368" i="12" s="1"/>
  <c r="D369" i="12"/>
  <c r="C369" i="12" s="1"/>
  <c r="D370" i="12"/>
  <c r="C370" i="12" s="1"/>
  <c r="D371" i="12"/>
  <c r="C371" i="12" s="1"/>
  <c r="D372" i="12"/>
  <c r="C372" i="12" s="1"/>
  <c r="D373" i="12"/>
  <c r="C373" i="12" s="1"/>
  <c r="D374" i="12"/>
  <c r="C374" i="12" s="1"/>
  <c r="D375" i="12"/>
  <c r="C375" i="12" s="1"/>
  <c r="D376" i="12"/>
  <c r="C376" i="12" s="1"/>
  <c r="D377" i="12"/>
  <c r="C377" i="12" s="1"/>
  <c r="D378" i="12"/>
  <c r="C378" i="12" s="1"/>
  <c r="D379" i="12"/>
  <c r="C379" i="12" s="1"/>
  <c r="E379" i="12" s="1"/>
  <c r="F379" i="12" s="1"/>
  <c r="D380" i="12"/>
  <c r="C380" i="12" s="1"/>
  <c r="E380" i="12" s="1"/>
  <c r="F380" i="12" s="1"/>
  <c r="D381" i="12"/>
  <c r="C381" i="12" s="1"/>
  <c r="E381" i="12" s="1"/>
  <c r="F381" i="12" s="1"/>
  <c r="D382" i="12"/>
  <c r="C382" i="12" s="1"/>
  <c r="E382" i="12" s="1"/>
  <c r="F382" i="12" s="1"/>
  <c r="D383" i="12"/>
  <c r="C383" i="12" s="1"/>
  <c r="D384" i="12"/>
  <c r="C384" i="12" s="1"/>
  <c r="D385" i="12"/>
  <c r="C385" i="12" s="1"/>
  <c r="D386" i="12"/>
  <c r="C386" i="12" s="1"/>
  <c r="D387" i="12"/>
  <c r="C387" i="12" s="1"/>
  <c r="D388" i="12"/>
  <c r="C388" i="12" s="1"/>
  <c r="D389" i="12"/>
  <c r="C389" i="12" s="1"/>
  <c r="D390" i="12"/>
  <c r="C390" i="12" s="1"/>
  <c r="D391" i="12"/>
  <c r="C391" i="12" s="1"/>
  <c r="D392" i="12"/>
  <c r="C392" i="12" s="1"/>
  <c r="D393" i="12"/>
  <c r="C393" i="12" s="1"/>
  <c r="D394" i="12"/>
  <c r="C394" i="12" s="1"/>
  <c r="D395" i="12"/>
  <c r="C395" i="12" s="1"/>
  <c r="D396" i="12"/>
  <c r="C396" i="12" s="1"/>
  <c r="D397" i="12"/>
  <c r="C397" i="12" s="1"/>
  <c r="E397" i="12" s="1"/>
  <c r="F397" i="12" s="1"/>
  <c r="D398" i="12"/>
  <c r="C398" i="12" s="1"/>
  <c r="E398" i="12" s="1"/>
  <c r="F398" i="12" s="1"/>
  <c r="D399" i="12"/>
  <c r="C399" i="12" s="1"/>
  <c r="E399" i="12" s="1"/>
  <c r="F399" i="12" s="1"/>
  <c r="D400" i="12"/>
  <c r="C400" i="12" s="1"/>
  <c r="E400" i="12" s="1"/>
  <c r="F400" i="12" s="1"/>
  <c r="D401" i="12"/>
  <c r="C401" i="12" s="1"/>
  <c r="D402" i="12"/>
  <c r="C402" i="12" s="1"/>
  <c r="D403" i="12"/>
  <c r="C403" i="12" s="1"/>
  <c r="D404" i="12"/>
  <c r="C404" i="12" s="1"/>
  <c r="D405" i="12"/>
  <c r="C405" i="12" s="1"/>
  <c r="D406" i="12"/>
  <c r="C406" i="12" s="1"/>
  <c r="D407" i="12"/>
  <c r="C407" i="12" s="1"/>
  <c r="D408" i="12"/>
  <c r="C408" i="12" s="1"/>
  <c r="D409" i="12"/>
  <c r="C409" i="12" s="1"/>
  <c r="D410" i="12"/>
  <c r="C410" i="12" s="1"/>
  <c r="D411" i="12"/>
  <c r="C411" i="12" s="1"/>
  <c r="D412" i="12"/>
  <c r="C412" i="12" s="1"/>
  <c r="D413" i="12"/>
  <c r="C413" i="12" s="1"/>
  <c r="D414" i="12"/>
  <c r="C414" i="12" s="1"/>
  <c r="D415" i="12"/>
  <c r="C415" i="12" s="1"/>
  <c r="E415" i="12" s="1"/>
  <c r="F415" i="12" s="1"/>
  <c r="D416" i="12"/>
  <c r="C416" i="12" s="1"/>
  <c r="E416" i="12" s="1"/>
  <c r="F416" i="12" s="1"/>
  <c r="D417" i="12"/>
  <c r="C417" i="12" s="1"/>
  <c r="E417" i="12" s="1"/>
  <c r="F417" i="12" s="1"/>
  <c r="D418" i="12"/>
  <c r="C418" i="12" s="1"/>
  <c r="E418" i="12" s="1"/>
  <c r="F418" i="12" s="1"/>
  <c r="D419" i="12"/>
  <c r="C419" i="12" s="1"/>
  <c r="D420" i="12"/>
  <c r="C420" i="12" s="1"/>
  <c r="D421" i="12"/>
  <c r="C421" i="12" s="1"/>
  <c r="D422" i="12"/>
  <c r="C422" i="12" s="1"/>
  <c r="D423" i="12"/>
  <c r="C423" i="12" s="1"/>
  <c r="E423" i="12" s="1"/>
  <c r="F423" i="12" s="1"/>
  <c r="D424" i="12"/>
  <c r="C424" i="12" s="1"/>
  <c r="E424" i="12" s="1"/>
  <c r="F424" i="12" s="1"/>
  <c r="D425" i="12"/>
  <c r="C425" i="12" s="1"/>
  <c r="E425" i="12" s="1"/>
  <c r="F425" i="12" s="1"/>
  <c r="D426" i="12"/>
  <c r="C426" i="12" s="1"/>
  <c r="E426" i="12" s="1"/>
  <c r="F426" i="12" s="1"/>
  <c r="D427" i="12"/>
  <c r="C427" i="12" s="1"/>
  <c r="D428" i="12"/>
  <c r="C428" i="12" s="1"/>
  <c r="D429" i="12"/>
  <c r="C429" i="12" s="1"/>
  <c r="D430" i="12"/>
  <c r="C430" i="12" s="1"/>
  <c r="D431" i="12"/>
  <c r="C431" i="12" s="1"/>
  <c r="D432" i="12"/>
  <c r="C432" i="12" s="1"/>
  <c r="D433" i="12"/>
  <c r="C433" i="12" s="1"/>
  <c r="D434" i="12"/>
  <c r="C434" i="12" s="1"/>
  <c r="D435" i="12"/>
  <c r="C435" i="12" s="1"/>
  <c r="D436" i="12"/>
  <c r="C436" i="12" s="1"/>
  <c r="D437" i="12"/>
  <c r="C437" i="12" s="1"/>
  <c r="D438" i="12"/>
  <c r="C438" i="12" s="1"/>
  <c r="D439" i="12"/>
  <c r="C439" i="12" s="1"/>
  <c r="D440" i="12"/>
  <c r="C440" i="12" s="1"/>
  <c r="D441" i="12"/>
  <c r="C441" i="12" s="1"/>
  <c r="D442" i="12"/>
  <c r="C442" i="12" s="1"/>
  <c r="D443" i="12"/>
  <c r="C443" i="12" s="1"/>
  <c r="D444" i="12"/>
  <c r="C444" i="12" s="1"/>
  <c r="D445" i="12"/>
  <c r="C445" i="12" s="1"/>
  <c r="D446" i="12"/>
  <c r="C446" i="12" s="1"/>
  <c r="D447" i="12"/>
  <c r="C447" i="12" s="1"/>
  <c r="D448" i="12"/>
  <c r="C448" i="12" s="1"/>
  <c r="E448" i="12" s="1"/>
  <c r="F448" i="12" s="1"/>
  <c r="D449" i="12"/>
  <c r="C449" i="12" s="1"/>
  <c r="E449" i="12" s="1"/>
  <c r="F449" i="12" s="1"/>
  <c r="D450" i="12"/>
  <c r="C450" i="12" s="1"/>
  <c r="E450" i="12" s="1"/>
  <c r="F450" i="12" s="1"/>
  <c r="D451" i="12"/>
  <c r="C451" i="12" s="1"/>
  <c r="D452" i="12"/>
  <c r="C452" i="12" s="1"/>
  <c r="D453" i="12"/>
  <c r="C453" i="12" s="1"/>
  <c r="D454" i="12"/>
  <c r="C454" i="12" s="1"/>
  <c r="D455" i="12"/>
  <c r="C455" i="12" s="1"/>
  <c r="D456" i="12"/>
  <c r="C456" i="12" s="1"/>
  <c r="D457" i="12"/>
  <c r="C457" i="12" s="1"/>
  <c r="D458" i="12"/>
  <c r="C458" i="12" s="1"/>
  <c r="D459" i="12"/>
  <c r="C459" i="12" s="1"/>
  <c r="D460" i="12"/>
  <c r="C460" i="12" s="1"/>
  <c r="D461" i="12"/>
  <c r="C461" i="12" s="1"/>
  <c r="D462" i="12"/>
  <c r="C462" i="12" s="1"/>
  <c r="D463" i="12"/>
  <c r="C463" i="12" s="1"/>
  <c r="D464" i="12"/>
  <c r="C464" i="12" s="1"/>
  <c r="D465" i="12"/>
  <c r="C465" i="12" s="1"/>
  <c r="D466" i="12"/>
  <c r="C466" i="12" s="1"/>
  <c r="E466" i="12" s="1"/>
  <c r="F466" i="12" s="1"/>
  <c r="D467" i="12"/>
  <c r="C467" i="12" s="1"/>
  <c r="E467" i="12" s="1"/>
  <c r="F467" i="12" s="1"/>
  <c r="D468" i="12"/>
  <c r="C468" i="12" s="1"/>
  <c r="E468" i="12" s="1"/>
  <c r="F468" i="12" s="1"/>
  <c r="D469" i="12"/>
  <c r="C469" i="12" s="1"/>
  <c r="D470" i="12"/>
  <c r="C470" i="12" s="1"/>
  <c r="D471" i="12"/>
  <c r="C471" i="12" s="1"/>
  <c r="D472" i="12"/>
  <c r="C472" i="12" s="1"/>
  <c r="D473" i="12"/>
  <c r="C473" i="12" s="1"/>
  <c r="D474" i="12"/>
  <c r="C474" i="12" s="1"/>
  <c r="D475" i="12"/>
  <c r="C475" i="12" s="1"/>
  <c r="D476" i="12"/>
  <c r="C476" i="12" s="1"/>
  <c r="D477" i="12"/>
  <c r="C477" i="12" s="1"/>
  <c r="D478" i="12"/>
  <c r="C478" i="12" s="1"/>
  <c r="D479" i="12"/>
  <c r="C479" i="12" s="1"/>
  <c r="D480" i="12"/>
  <c r="C480" i="12" s="1"/>
  <c r="D481" i="12"/>
  <c r="C481" i="12" s="1"/>
  <c r="D482" i="12"/>
  <c r="C482" i="12" s="1"/>
  <c r="D483" i="12"/>
  <c r="C483" i="12" s="1"/>
  <c r="D484" i="12"/>
  <c r="C484" i="12" s="1"/>
  <c r="E484" i="12" s="1"/>
  <c r="F484" i="12" s="1"/>
  <c r="D485" i="12"/>
  <c r="C485" i="12" s="1"/>
  <c r="E485" i="12" s="1"/>
  <c r="F485" i="12" s="1"/>
  <c r="D486" i="12"/>
  <c r="C486" i="12" s="1"/>
  <c r="E486" i="12" s="1"/>
  <c r="F486" i="12" s="1"/>
  <c r="D487" i="12"/>
  <c r="C487" i="12" s="1"/>
  <c r="D488" i="12"/>
  <c r="C488" i="12" s="1"/>
  <c r="D489" i="12"/>
  <c r="C489" i="12" s="1"/>
  <c r="D490" i="12"/>
  <c r="C490" i="12" s="1"/>
  <c r="D491" i="12"/>
  <c r="C491" i="12" s="1"/>
  <c r="D492" i="12"/>
  <c r="C492" i="12" s="1"/>
  <c r="D493" i="12"/>
  <c r="C493" i="12" s="1"/>
  <c r="D494" i="12"/>
  <c r="C494" i="12" s="1"/>
  <c r="D495" i="12"/>
  <c r="C495" i="12" s="1"/>
  <c r="D496" i="12"/>
  <c r="C496" i="12" s="1"/>
  <c r="D497" i="12"/>
  <c r="C497" i="12" s="1"/>
  <c r="D498" i="12"/>
  <c r="C498" i="12" s="1"/>
  <c r="D499" i="12"/>
  <c r="C499" i="12" s="1"/>
  <c r="D500" i="12"/>
  <c r="C500" i="12" s="1"/>
  <c r="D501" i="12"/>
  <c r="C501" i="12" s="1"/>
  <c r="D502" i="12"/>
  <c r="C502" i="12" s="1"/>
  <c r="E502" i="12" s="1"/>
  <c r="F502" i="12" s="1"/>
  <c r="D503" i="12"/>
  <c r="C503" i="12" s="1"/>
  <c r="E503" i="12" s="1"/>
  <c r="F503" i="12" s="1"/>
  <c r="D504" i="12"/>
  <c r="C504" i="12" s="1"/>
  <c r="E504" i="12" s="1"/>
  <c r="F504" i="12" s="1"/>
  <c r="D505" i="12"/>
  <c r="C505" i="12" s="1"/>
  <c r="D506" i="12"/>
  <c r="C506" i="12" s="1"/>
  <c r="D507" i="12"/>
  <c r="C507" i="12" s="1"/>
  <c r="D508" i="12"/>
  <c r="C508" i="12" s="1"/>
  <c r="D509" i="12"/>
  <c r="C509" i="12" s="1"/>
  <c r="D510" i="12"/>
  <c r="C510" i="12" s="1"/>
  <c r="E510" i="12" s="1"/>
  <c r="F510" i="12" s="1"/>
  <c r="D511" i="12"/>
  <c r="C511" i="12" s="1"/>
  <c r="E511" i="12" s="1"/>
  <c r="F511" i="12" s="1"/>
  <c r="D512" i="12"/>
  <c r="C512" i="12" s="1"/>
  <c r="E512" i="12" s="1"/>
  <c r="F512" i="12" s="1"/>
  <c r="D513" i="12"/>
  <c r="C513" i="12" s="1"/>
  <c r="D514" i="12"/>
  <c r="C514" i="12" s="1"/>
  <c r="D515" i="12"/>
  <c r="C515" i="12" s="1"/>
  <c r="D516" i="12"/>
  <c r="C516" i="12" s="1"/>
  <c r="D517" i="12"/>
  <c r="C517" i="12" s="1"/>
  <c r="D518" i="12"/>
  <c r="C518" i="12" s="1"/>
  <c r="D519" i="12"/>
  <c r="C519" i="12" s="1"/>
  <c r="D520" i="12"/>
  <c r="C520" i="12" s="1"/>
  <c r="D521" i="12"/>
  <c r="C521" i="12" s="1"/>
  <c r="D522" i="12"/>
  <c r="C522" i="12" s="1"/>
  <c r="D523" i="12"/>
  <c r="C523" i="12" s="1"/>
  <c r="D524" i="12"/>
  <c r="C524" i="12" s="1"/>
  <c r="D525" i="12"/>
  <c r="C525" i="12" s="1"/>
  <c r="D526" i="12"/>
  <c r="C526" i="12" s="1"/>
  <c r="D527" i="12"/>
  <c r="C527" i="12" s="1"/>
  <c r="D528" i="12"/>
  <c r="C528" i="12" s="1"/>
  <c r="D529" i="12"/>
  <c r="C529" i="12" s="1"/>
  <c r="D530" i="12"/>
  <c r="C530" i="12" s="1"/>
  <c r="D531" i="12"/>
  <c r="C531" i="12" s="1"/>
  <c r="D532" i="12"/>
  <c r="C532" i="12" s="1"/>
  <c r="D533" i="12"/>
  <c r="C533" i="12" s="1"/>
  <c r="D534" i="12"/>
  <c r="C534" i="12" s="1"/>
  <c r="E534" i="12" s="1"/>
  <c r="F534" i="12" s="1"/>
  <c r="D535" i="12"/>
  <c r="C535" i="12" s="1"/>
  <c r="E535" i="12" s="1"/>
  <c r="F535" i="12" s="1"/>
  <c r="D536" i="12"/>
  <c r="C536" i="12" s="1"/>
  <c r="E536" i="12" s="1"/>
  <c r="F536" i="12" s="1"/>
  <c r="D537" i="12"/>
  <c r="C537" i="12" s="1"/>
  <c r="D538" i="12"/>
  <c r="C538" i="12" s="1"/>
  <c r="D539" i="12"/>
  <c r="C539" i="12" s="1"/>
  <c r="D540" i="12"/>
  <c r="C540" i="12" s="1"/>
  <c r="D541" i="12"/>
  <c r="C541" i="12" s="1"/>
  <c r="D542" i="12"/>
  <c r="C542" i="12" s="1"/>
  <c r="D543" i="12"/>
  <c r="C543" i="12" s="1"/>
  <c r="D544" i="12"/>
  <c r="C544" i="12" s="1"/>
  <c r="D545" i="12"/>
  <c r="C545" i="12" s="1"/>
  <c r="D546" i="12"/>
  <c r="C546" i="12" s="1"/>
  <c r="D547" i="12"/>
  <c r="C547" i="12" s="1"/>
  <c r="D548" i="12"/>
  <c r="C548" i="12" s="1"/>
  <c r="D549" i="12"/>
  <c r="C549" i="12" s="1"/>
  <c r="D550" i="12"/>
  <c r="C550" i="12" s="1"/>
  <c r="D551" i="12"/>
  <c r="C551" i="12" s="1"/>
  <c r="D552" i="12"/>
  <c r="C552" i="12" s="1"/>
  <c r="E552" i="12" s="1"/>
  <c r="F552" i="12" s="1"/>
  <c r="D553" i="12"/>
  <c r="C553" i="12" s="1"/>
  <c r="E553" i="12" s="1"/>
  <c r="F553" i="12" s="1"/>
  <c r="D554" i="12"/>
  <c r="C554" i="12" s="1"/>
  <c r="E554" i="12" s="1"/>
  <c r="F554" i="12" s="1"/>
  <c r="D555" i="12"/>
  <c r="C555" i="12" s="1"/>
  <c r="D556" i="12"/>
  <c r="C556" i="12" s="1"/>
  <c r="D557" i="12"/>
  <c r="C557" i="12" s="1"/>
  <c r="D558" i="12"/>
  <c r="C558" i="12" s="1"/>
  <c r="D559" i="12"/>
  <c r="C559" i="12" s="1"/>
  <c r="D560" i="12"/>
  <c r="C560" i="12" s="1"/>
  <c r="D561" i="12"/>
  <c r="C561" i="12" s="1"/>
  <c r="D562" i="12"/>
  <c r="C562" i="12" s="1"/>
  <c r="D563" i="12"/>
  <c r="C563" i="12" s="1"/>
  <c r="D564" i="12"/>
  <c r="C564" i="12" s="1"/>
  <c r="D565" i="12"/>
  <c r="C565" i="12" s="1"/>
  <c r="D566" i="12"/>
  <c r="C566" i="12" s="1"/>
  <c r="D567" i="12"/>
  <c r="C567" i="12" s="1"/>
  <c r="D568" i="12"/>
  <c r="C568" i="12" s="1"/>
  <c r="D569" i="12"/>
  <c r="C569" i="12" s="1"/>
  <c r="D570" i="12"/>
  <c r="C570" i="12" s="1"/>
  <c r="E570" i="12" s="1"/>
  <c r="F570" i="12" s="1"/>
  <c r="D571" i="12"/>
  <c r="C571" i="12" s="1"/>
  <c r="E571" i="12" s="1"/>
  <c r="F571" i="12" s="1"/>
  <c r="D572" i="12"/>
  <c r="C572" i="12" s="1"/>
  <c r="E572" i="12" s="1"/>
  <c r="F572" i="12" s="1"/>
  <c r="D573" i="12"/>
  <c r="C573" i="12" s="1"/>
  <c r="D574" i="12"/>
  <c r="C574" i="12" s="1"/>
  <c r="D575" i="12"/>
  <c r="C575" i="12" s="1"/>
  <c r="D576" i="12"/>
  <c r="C576" i="12" s="1"/>
  <c r="D577" i="12"/>
  <c r="C577" i="12" s="1"/>
  <c r="D578" i="12"/>
  <c r="C578" i="12" s="1"/>
  <c r="D579" i="12"/>
  <c r="C579" i="12" s="1"/>
  <c r="D580" i="12"/>
  <c r="C580" i="12" s="1"/>
  <c r="D581" i="12"/>
  <c r="C581" i="12" s="1"/>
  <c r="D582" i="12"/>
  <c r="C582" i="12" s="1"/>
  <c r="D583" i="12"/>
  <c r="C583" i="12" s="1"/>
  <c r="D584" i="12"/>
  <c r="C584" i="12" s="1"/>
  <c r="D585" i="12"/>
  <c r="C585" i="12" s="1"/>
  <c r="D586" i="12"/>
  <c r="C586" i="12" s="1"/>
  <c r="D587" i="12"/>
  <c r="C587" i="12" s="1"/>
  <c r="D588" i="12"/>
  <c r="C588" i="12" s="1"/>
  <c r="E588" i="12" s="1"/>
  <c r="F588" i="12" s="1"/>
  <c r="D589" i="12"/>
  <c r="C589" i="12" s="1"/>
  <c r="E589" i="12" s="1"/>
  <c r="F589" i="12" s="1"/>
  <c r="D590" i="12"/>
  <c r="C590" i="12" s="1"/>
  <c r="E590" i="12" s="1"/>
  <c r="F590" i="12" s="1"/>
  <c r="D591" i="12"/>
  <c r="C591" i="12" s="1"/>
  <c r="D592" i="12"/>
  <c r="C592" i="12" s="1"/>
  <c r="D593" i="12"/>
  <c r="C593" i="12" s="1"/>
  <c r="D594" i="12"/>
  <c r="C594" i="12" s="1"/>
  <c r="D595" i="12"/>
  <c r="C595" i="12" s="1"/>
  <c r="D596" i="12"/>
  <c r="C596" i="12" s="1"/>
  <c r="E596" i="12" s="1"/>
  <c r="F596" i="12" s="1"/>
  <c r="D597" i="12"/>
  <c r="C597" i="12" s="1"/>
  <c r="E597" i="12" s="1"/>
  <c r="F597" i="12" s="1"/>
  <c r="D598" i="12"/>
  <c r="C598" i="12" s="1"/>
  <c r="E598" i="12" s="1"/>
  <c r="F598" i="12" s="1"/>
  <c r="D2" i="12"/>
  <c r="C2" i="12" s="1"/>
  <c r="D2" i="11"/>
  <c r="D3" i="11"/>
  <c r="D4" i="11"/>
  <c r="E4" i="11" s="1"/>
  <c r="F4" i="11" s="1"/>
  <c r="B4" i="12" s="1"/>
  <c r="D5" i="11"/>
  <c r="D6" i="11"/>
  <c r="D7" i="11"/>
  <c r="D8" i="11"/>
  <c r="D9" i="11"/>
  <c r="D10" i="11"/>
  <c r="E10" i="11" s="1"/>
  <c r="F10" i="11" s="1"/>
  <c r="B10" i="12" s="1"/>
  <c r="D11" i="11"/>
  <c r="D12" i="11"/>
  <c r="D13" i="11"/>
  <c r="E13" i="11" s="1"/>
  <c r="F13" i="11" s="1"/>
  <c r="B13" i="12" s="1"/>
  <c r="D14" i="11"/>
  <c r="E14" i="11" s="1"/>
  <c r="F14" i="11" s="1"/>
  <c r="B14" i="12" s="1"/>
  <c r="D15" i="11"/>
  <c r="E15" i="11" s="1"/>
  <c r="F15" i="11" s="1"/>
  <c r="B15" i="12" s="1"/>
  <c r="E15" i="12" s="1"/>
  <c r="F15" i="12" s="1"/>
  <c r="D16" i="11"/>
  <c r="D17" i="11"/>
  <c r="D18" i="11"/>
  <c r="D19" i="11"/>
  <c r="D20" i="11"/>
  <c r="E20" i="11" s="1"/>
  <c r="F20" i="11" s="1"/>
  <c r="B20" i="12" s="1"/>
  <c r="D21" i="11"/>
  <c r="D22" i="11"/>
  <c r="D23" i="11"/>
  <c r="D24" i="11"/>
  <c r="E24" i="11" s="1"/>
  <c r="F24" i="11" s="1"/>
  <c r="B24" i="12" s="1"/>
  <c r="D25" i="11"/>
  <c r="E25" i="11" s="1"/>
  <c r="F25" i="11" s="1"/>
  <c r="B25" i="12" s="1"/>
  <c r="D26" i="11"/>
  <c r="E26" i="11" s="1"/>
  <c r="F26" i="11" s="1"/>
  <c r="B26" i="12" s="1"/>
  <c r="D27" i="11"/>
  <c r="D28" i="11"/>
  <c r="D29" i="11"/>
  <c r="E29" i="11" s="1"/>
  <c r="F29" i="11" s="1"/>
  <c r="B29" i="12" s="1"/>
  <c r="D30" i="11"/>
  <c r="E30" i="11" s="1"/>
  <c r="F30" i="11" s="1"/>
  <c r="B30" i="12" s="1"/>
  <c r="D31" i="11"/>
  <c r="E31" i="11" s="1"/>
  <c r="F31" i="11" s="1"/>
  <c r="B31" i="12" s="1"/>
  <c r="D32" i="11"/>
  <c r="E32" i="11" s="1"/>
  <c r="F32" i="11" s="1"/>
  <c r="B32" i="12" s="1"/>
  <c r="D33" i="11"/>
  <c r="D34" i="11"/>
  <c r="E34" i="11" s="1"/>
  <c r="F34" i="11" s="1"/>
  <c r="B34" i="12" s="1"/>
  <c r="D35" i="11"/>
  <c r="D36" i="11"/>
  <c r="E36" i="11" s="1"/>
  <c r="F36" i="11" s="1"/>
  <c r="B36" i="12" s="1"/>
  <c r="D37" i="11"/>
  <c r="D38" i="11"/>
  <c r="D39" i="11"/>
  <c r="D40" i="11"/>
  <c r="E40" i="11" s="1"/>
  <c r="F40" i="11" s="1"/>
  <c r="B40" i="12" s="1"/>
  <c r="D41" i="11"/>
  <c r="D42" i="11"/>
  <c r="E42" i="11" s="1"/>
  <c r="F42" i="11" s="1"/>
  <c r="B42" i="12" s="1"/>
  <c r="D43" i="11"/>
  <c r="D44" i="11"/>
  <c r="D45" i="11"/>
  <c r="E45" i="11" s="1"/>
  <c r="F45" i="11" s="1"/>
  <c r="B45" i="12" s="1"/>
  <c r="D46" i="11"/>
  <c r="E46" i="11" s="1"/>
  <c r="F46" i="11" s="1"/>
  <c r="B46" i="12" s="1"/>
  <c r="D47" i="11"/>
  <c r="E47" i="11" s="1"/>
  <c r="F47" i="11" s="1"/>
  <c r="B47" i="12" s="1"/>
  <c r="D48" i="11"/>
  <c r="E48" i="11" s="1"/>
  <c r="D49" i="11"/>
  <c r="D50" i="11"/>
  <c r="E50" i="11" s="1"/>
  <c r="F50" i="11" s="1"/>
  <c r="B50" i="12" s="1"/>
  <c r="D51" i="11"/>
  <c r="D52" i="11"/>
  <c r="E52" i="11" s="1"/>
  <c r="F52" i="11" s="1"/>
  <c r="B52" i="12" s="1"/>
  <c r="E52" i="12" s="1"/>
  <c r="F52" i="12" s="1"/>
  <c r="D53" i="11"/>
  <c r="D54" i="11"/>
  <c r="D55" i="11"/>
  <c r="D56" i="11"/>
  <c r="E56" i="11" s="1"/>
  <c r="F56" i="11" s="1"/>
  <c r="B56" i="12" s="1"/>
  <c r="D57" i="11"/>
  <c r="D58" i="11"/>
  <c r="E58" i="11" s="1"/>
  <c r="F58" i="11" s="1"/>
  <c r="B58" i="12" s="1"/>
  <c r="D59" i="11"/>
  <c r="D60" i="11"/>
  <c r="D61" i="11"/>
  <c r="E61" i="11" s="1"/>
  <c r="F61" i="11" s="1"/>
  <c r="B61" i="12" s="1"/>
  <c r="D62" i="11"/>
  <c r="E62" i="11" s="1"/>
  <c r="F62" i="11" s="1"/>
  <c r="B62" i="12" s="1"/>
  <c r="D63" i="11"/>
  <c r="E63" i="11" s="1"/>
  <c r="F63" i="11" s="1"/>
  <c r="B63" i="12" s="1"/>
  <c r="D64" i="11"/>
  <c r="E64" i="11" s="1"/>
  <c r="D65" i="11"/>
  <c r="D66" i="11"/>
  <c r="E66" i="11" s="1"/>
  <c r="F66" i="11" s="1"/>
  <c r="B66" i="12" s="1"/>
  <c r="D67" i="11"/>
  <c r="D68" i="11"/>
  <c r="E68" i="11" s="1"/>
  <c r="F68" i="11" s="1"/>
  <c r="B68" i="12" s="1"/>
  <c r="D69" i="11"/>
  <c r="D70" i="11"/>
  <c r="D71" i="11"/>
  <c r="D72" i="11"/>
  <c r="D73" i="11"/>
  <c r="E73" i="11" s="1"/>
  <c r="F73" i="11" s="1"/>
  <c r="B73" i="12" s="1"/>
  <c r="D74" i="11"/>
  <c r="E74" i="11" s="1"/>
  <c r="F74" i="11" s="1"/>
  <c r="B74" i="12" s="1"/>
  <c r="D75" i="11"/>
  <c r="D76" i="11"/>
  <c r="D77" i="11"/>
  <c r="E77" i="11" s="1"/>
  <c r="F77" i="11" s="1"/>
  <c r="B77" i="12" s="1"/>
  <c r="D78" i="11"/>
  <c r="D79" i="11"/>
  <c r="E79" i="11" s="1"/>
  <c r="F79" i="11" s="1"/>
  <c r="B79" i="12" s="1"/>
  <c r="D80" i="11"/>
  <c r="E80" i="11" s="1"/>
  <c r="D81" i="11"/>
  <c r="D82" i="11"/>
  <c r="E82" i="11" s="1"/>
  <c r="F82" i="11" s="1"/>
  <c r="B82" i="12" s="1"/>
  <c r="D83" i="11"/>
  <c r="D84" i="11"/>
  <c r="E84" i="11" s="1"/>
  <c r="F84" i="11" s="1"/>
  <c r="B84" i="12" s="1"/>
  <c r="D85" i="11"/>
  <c r="D86" i="11"/>
  <c r="D87" i="11"/>
  <c r="D88" i="11"/>
  <c r="E88" i="11" s="1"/>
  <c r="F88" i="11" s="1"/>
  <c r="B88" i="12" s="1"/>
  <c r="D89" i="11"/>
  <c r="D90" i="11"/>
  <c r="E90" i="11" s="1"/>
  <c r="F90" i="11" s="1"/>
  <c r="B90" i="12" s="1"/>
  <c r="D91" i="11"/>
  <c r="D92" i="11"/>
  <c r="D93" i="11"/>
  <c r="E93" i="11" s="1"/>
  <c r="F93" i="11" s="1"/>
  <c r="B93" i="12" s="1"/>
  <c r="D94" i="11"/>
  <c r="E94" i="11" s="1"/>
  <c r="F94" i="11" s="1"/>
  <c r="B94" i="12" s="1"/>
  <c r="D95" i="11"/>
  <c r="E95" i="11" s="1"/>
  <c r="F95" i="11" s="1"/>
  <c r="B95" i="12" s="1"/>
  <c r="D96" i="11"/>
  <c r="E96" i="11" s="1"/>
  <c r="D97" i="11"/>
  <c r="D98" i="11"/>
  <c r="E98" i="11" s="1"/>
  <c r="F98" i="11" s="1"/>
  <c r="B98" i="12" s="1"/>
  <c r="D99" i="11"/>
  <c r="D100" i="11"/>
  <c r="E100" i="11" s="1"/>
  <c r="F100" i="11" s="1"/>
  <c r="B100" i="12" s="1"/>
  <c r="D101" i="11"/>
  <c r="D102" i="11"/>
  <c r="D103" i="11"/>
  <c r="D104" i="11"/>
  <c r="E104" i="11" s="1"/>
  <c r="F104" i="11" s="1"/>
  <c r="B104" i="12" s="1"/>
  <c r="D105" i="11"/>
  <c r="D106" i="11"/>
  <c r="D107" i="11"/>
  <c r="D108" i="11"/>
  <c r="D109" i="11"/>
  <c r="E109" i="11" s="1"/>
  <c r="F109" i="11" s="1"/>
  <c r="B109" i="12" s="1"/>
  <c r="D110" i="11"/>
  <c r="D111" i="11"/>
  <c r="E111" i="11" s="1"/>
  <c r="F111" i="11" s="1"/>
  <c r="B111" i="12" s="1"/>
  <c r="D112" i="11"/>
  <c r="E112" i="11" s="1"/>
  <c r="D113" i="11"/>
  <c r="D114" i="11"/>
  <c r="E114" i="11" s="1"/>
  <c r="F114" i="11" s="1"/>
  <c r="B114" i="12" s="1"/>
  <c r="D115" i="11"/>
  <c r="D116" i="11"/>
  <c r="D117" i="11"/>
  <c r="D118" i="11"/>
  <c r="D119" i="11"/>
  <c r="D120" i="11"/>
  <c r="E120" i="11" s="1"/>
  <c r="F120" i="11" s="1"/>
  <c r="B120" i="12" s="1"/>
  <c r="D121" i="11"/>
  <c r="D122" i="11"/>
  <c r="D123" i="11"/>
  <c r="D124" i="11"/>
  <c r="D125" i="11"/>
  <c r="E125" i="11" s="1"/>
  <c r="F125" i="11" s="1"/>
  <c r="B125" i="12" s="1"/>
  <c r="D126" i="11"/>
  <c r="D127" i="11"/>
  <c r="E127" i="11" s="1"/>
  <c r="F127" i="11" s="1"/>
  <c r="B127" i="12" s="1"/>
  <c r="D128" i="11"/>
  <c r="E128" i="11" s="1"/>
  <c r="D129" i="11"/>
  <c r="D130" i="11"/>
  <c r="E130" i="11" s="1"/>
  <c r="F130" i="11" s="1"/>
  <c r="B130" i="12" s="1"/>
  <c r="D131" i="11"/>
  <c r="D132" i="11"/>
  <c r="E132" i="11" s="1"/>
  <c r="F132" i="11" s="1"/>
  <c r="B132" i="12" s="1"/>
  <c r="D133" i="11"/>
  <c r="D134" i="11"/>
  <c r="D135" i="11"/>
  <c r="D136" i="11"/>
  <c r="E136" i="11" s="1"/>
  <c r="F136" i="11" s="1"/>
  <c r="B136" i="12" s="1"/>
  <c r="D137" i="11"/>
  <c r="D138" i="11"/>
  <c r="E138" i="11" s="1"/>
  <c r="F138" i="11" s="1"/>
  <c r="B138" i="12" s="1"/>
  <c r="D139" i="11"/>
  <c r="D140" i="11"/>
  <c r="D141" i="11"/>
  <c r="E141" i="11" s="1"/>
  <c r="F141" i="11" s="1"/>
  <c r="B141" i="12" s="1"/>
  <c r="D142" i="11"/>
  <c r="E142" i="11" s="1"/>
  <c r="F142" i="11" s="1"/>
  <c r="B142" i="12" s="1"/>
  <c r="D143" i="11"/>
  <c r="E143" i="11" s="1"/>
  <c r="F143" i="11" s="1"/>
  <c r="B143" i="12" s="1"/>
  <c r="D144" i="11"/>
  <c r="E144" i="11" s="1"/>
  <c r="F144" i="11" s="1"/>
  <c r="B144" i="12" s="1"/>
  <c r="D145" i="11"/>
  <c r="D146" i="11"/>
  <c r="D147" i="11"/>
  <c r="D148" i="11"/>
  <c r="E148" i="11" s="1"/>
  <c r="F148" i="11" s="1"/>
  <c r="B148" i="12" s="1"/>
  <c r="D149" i="11"/>
  <c r="D150" i="11"/>
  <c r="E150" i="11" s="1"/>
  <c r="F150" i="11" s="1"/>
  <c r="B150" i="12" s="1"/>
  <c r="D151" i="11"/>
  <c r="D152" i="11"/>
  <c r="D153" i="11"/>
  <c r="D154" i="11"/>
  <c r="E154" i="11" s="1"/>
  <c r="F154" i="11" s="1"/>
  <c r="B154" i="12" s="1"/>
  <c r="D155" i="11"/>
  <c r="E155" i="11" s="1"/>
  <c r="F155" i="11" s="1"/>
  <c r="B155" i="12" s="1"/>
  <c r="D156" i="11"/>
  <c r="D157" i="11"/>
  <c r="E157" i="11" s="1"/>
  <c r="F157" i="11" s="1"/>
  <c r="B157" i="12" s="1"/>
  <c r="E157" i="12" s="1"/>
  <c r="F157" i="12" s="1"/>
  <c r="D158" i="11"/>
  <c r="E158" i="11" s="1"/>
  <c r="F158" i="11" s="1"/>
  <c r="B158" i="12" s="1"/>
  <c r="E158" i="12" s="1"/>
  <c r="F158" i="12" s="1"/>
  <c r="D159" i="11"/>
  <c r="E159" i="11" s="1"/>
  <c r="F159" i="11" s="1"/>
  <c r="B159" i="12" s="1"/>
  <c r="D160" i="11"/>
  <c r="D161" i="11"/>
  <c r="D162" i="11"/>
  <c r="D163" i="11"/>
  <c r="D164" i="11"/>
  <c r="E164" i="11" s="1"/>
  <c r="F164" i="11" s="1"/>
  <c r="B164" i="12" s="1"/>
  <c r="D165" i="11"/>
  <c r="D166" i="11"/>
  <c r="D167" i="11"/>
  <c r="D168" i="11"/>
  <c r="D169" i="11"/>
  <c r="D170" i="11"/>
  <c r="E170" i="11" s="1"/>
  <c r="D171" i="11"/>
  <c r="E171" i="11" s="1"/>
  <c r="F171" i="11" s="1"/>
  <c r="B171" i="12" s="1"/>
  <c r="D172" i="11"/>
  <c r="E172" i="11" s="1"/>
  <c r="D173" i="11"/>
  <c r="D174" i="11"/>
  <c r="D175" i="11"/>
  <c r="E175" i="11" s="1"/>
  <c r="F175" i="11" s="1"/>
  <c r="B175" i="12" s="1"/>
  <c r="E175" i="12" s="1"/>
  <c r="F175" i="12" s="1"/>
  <c r="D176" i="11"/>
  <c r="D177" i="11"/>
  <c r="D178" i="11"/>
  <c r="D179" i="11"/>
  <c r="D180" i="11"/>
  <c r="E180" i="11" s="1"/>
  <c r="F180" i="11" s="1"/>
  <c r="B180" i="12" s="1"/>
  <c r="D181" i="11"/>
  <c r="D182" i="11"/>
  <c r="D183" i="11"/>
  <c r="D184" i="11"/>
  <c r="D185" i="11"/>
  <c r="D186" i="11"/>
  <c r="E186" i="11" s="1"/>
  <c r="F186" i="11" s="1"/>
  <c r="B186" i="12" s="1"/>
  <c r="D187" i="11"/>
  <c r="D188" i="11"/>
  <c r="D189" i="11"/>
  <c r="E189" i="11" s="1"/>
  <c r="F189" i="11" s="1"/>
  <c r="B189" i="12" s="1"/>
  <c r="D190" i="11"/>
  <c r="E190" i="11" s="1"/>
  <c r="F190" i="11" s="1"/>
  <c r="B190" i="12" s="1"/>
  <c r="D191" i="11"/>
  <c r="E191" i="11" s="1"/>
  <c r="F191" i="11" s="1"/>
  <c r="B191" i="12" s="1"/>
  <c r="D192" i="11"/>
  <c r="E192" i="11" s="1"/>
  <c r="D193" i="11"/>
  <c r="D194" i="11"/>
  <c r="D195" i="11"/>
  <c r="D196" i="11"/>
  <c r="D197" i="11"/>
  <c r="D198" i="11"/>
  <c r="E198" i="11" s="1"/>
  <c r="F198" i="11" s="1"/>
  <c r="B198" i="12" s="1"/>
  <c r="D199" i="11"/>
  <c r="D200" i="11"/>
  <c r="D201" i="11"/>
  <c r="D202" i="11"/>
  <c r="D203" i="11"/>
  <c r="E203" i="11" s="1"/>
  <c r="F203" i="11" s="1"/>
  <c r="B203" i="12" s="1"/>
  <c r="D204" i="11"/>
  <c r="E204" i="11" s="1"/>
  <c r="D205" i="11"/>
  <c r="E205" i="11" s="1"/>
  <c r="F205" i="11" s="1"/>
  <c r="B205" i="12" s="1"/>
  <c r="D206" i="11"/>
  <c r="E206" i="11" s="1"/>
  <c r="F206" i="11" s="1"/>
  <c r="B206" i="12" s="1"/>
  <c r="D207" i="11"/>
  <c r="E207" i="11" s="1"/>
  <c r="F207" i="11" s="1"/>
  <c r="B207" i="12" s="1"/>
  <c r="D208" i="11"/>
  <c r="D209" i="11"/>
  <c r="D210" i="11"/>
  <c r="E210" i="11" s="1"/>
  <c r="F210" i="11" s="1"/>
  <c r="B210" i="12" s="1"/>
  <c r="D211" i="11"/>
  <c r="D212" i="11"/>
  <c r="E212" i="11" s="1"/>
  <c r="F212" i="11" s="1"/>
  <c r="B212" i="12" s="1"/>
  <c r="E212" i="12" s="1"/>
  <c r="F212" i="12" s="1"/>
  <c r="D213" i="11"/>
  <c r="D214" i="11"/>
  <c r="E214" i="11" s="1"/>
  <c r="F214" i="11" s="1"/>
  <c r="B214" i="12" s="1"/>
  <c r="D215" i="11"/>
  <c r="D216" i="11"/>
  <c r="D217" i="11"/>
  <c r="D218" i="11"/>
  <c r="E218" i="11" s="1"/>
  <c r="F218" i="11" s="1"/>
  <c r="B218" i="12" s="1"/>
  <c r="D219" i="11"/>
  <c r="E219" i="11" s="1"/>
  <c r="F219" i="11" s="1"/>
  <c r="B219" i="12" s="1"/>
  <c r="D220" i="11"/>
  <c r="E220" i="11" s="1"/>
  <c r="D221" i="11"/>
  <c r="E221" i="11" s="1"/>
  <c r="F221" i="11" s="1"/>
  <c r="B221" i="12" s="1"/>
  <c r="D222" i="11"/>
  <c r="E222" i="11" s="1"/>
  <c r="F222" i="11" s="1"/>
  <c r="B222" i="12" s="1"/>
  <c r="D223" i="11"/>
  <c r="E223" i="11" s="1"/>
  <c r="F223" i="11" s="1"/>
  <c r="B223" i="12" s="1"/>
  <c r="D224" i="11"/>
  <c r="D225" i="11"/>
  <c r="E225" i="11" s="1"/>
  <c r="F225" i="11" s="1"/>
  <c r="B225" i="12" s="1"/>
  <c r="D226" i="11"/>
  <c r="E226" i="11" s="1"/>
  <c r="F226" i="11" s="1"/>
  <c r="B226" i="12" s="1"/>
  <c r="D227" i="11"/>
  <c r="D228" i="11"/>
  <c r="E228" i="11" s="1"/>
  <c r="F228" i="11" s="1"/>
  <c r="B228" i="12" s="1"/>
  <c r="D229" i="11"/>
  <c r="D230" i="11"/>
  <c r="E230" i="11" s="1"/>
  <c r="F230" i="11" s="1"/>
  <c r="B230" i="12" s="1"/>
  <c r="E230" i="12" s="1"/>
  <c r="F230" i="12" s="1"/>
  <c r="D231" i="11"/>
  <c r="D232" i="11"/>
  <c r="D233" i="11"/>
  <c r="D234" i="11"/>
  <c r="E234" i="11" s="1"/>
  <c r="F234" i="11" s="1"/>
  <c r="B234" i="12" s="1"/>
  <c r="D235" i="11"/>
  <c r="E235" i="11" s="1"/>
  <c r="F235" i="11" s="1"/>
  <c r="B235" i="12" s="1"/>
  <c r="D236" i="11"/>
  <c r="E236" i="11" s="1"/>
  <c r="F236" i="11" s="1"/>
  <c r="B236" i="12" s="1"/>
  <c r="D237" i="11"/>
  <c r="E237" i="11" s="1"/>
  <c r="F237" i="11" s="1"/>
  <c r="B237" i="12" s="1"/>
  <c r="D238" i="11"/>
  <c r="E238" i="11" s="1"/>
  <c r="F238" i="11" s="1"/>
  <c r="B238" i="12" s="1"/>
  <c r="D239" i="11"/>
  <c r="E239" i="11" s="1"/>
  <c r="F239" i="11" s="1"/>
  <c r="B239" i="12" s="1"/>
  <c r="D240" i="11"/>
  <c r="D241" i="11"/>
  <c r="E241" i="11" s="1"/>
  <c r="F241" i="11" s="1"/>
  <c r="B241" i="12" s="1"/>
  <c r="D242" i="11"/>
  <c r="D243" i="11"/>
  <c r="D244" i="11"/>
  <c r="E244" i="11" s="1"/>
  <c r="F244" i="11" s="1"/>
  <c r="B244" i="12" s="1"/>
  <c r="D245" i="11"/>
  <c r="D246" i="11"/>
  <c r="D247" i="11"/>
  <c r="D248" i="11"/>
  <c r="D249" i="11"/>
  <c r="D250" i="11"/>
  <c r="E250" i="11" s="1"/>
  <c r="F250" i="11" s="1"/>
  <c r="B250" i="12" s="1"/>
  <c r="D251" i="11"/>
  <c r="E251" i="11" s="1"/>
  <c r="F251" i="11" s="1"/>
  <c r="B251" i="12" s="1"/>
  <c r="D252" i="11"/>
  <c r="E252" i="11" s="1"/>
  <c r="D253" i="11"/>
  <c r="E253" i="11" s="1"/>
  <c r="F253" i="11" s="1"/>
  <c r="B253" i="12" s="1"/>
  <c r="D254" i="11"/>
  <c r="D255" i="11"/>
  <c r="E255" i="11" s="1"/>
  <c r="F255" i="11" s="1"/>
  <c r="B255" i="12" s="1"/>
  <c r="D256" i="11"/>
  <c r="D257" i="11"/>
  <c r="D258" i="11"/>
  <c r="E258" i="11" s="1"/>
  <c r="F258" i="11" s="1"/>
  <c r="B258" i="12" s="1"/>
  <c r="D259" i="11"/>
  <c r="D260" i="11"/>
  <c r="E260" i="11" s="1"/>
  <c r="F260" i="11" s="1"/>
  <c r="B260" i="12" s="1"/>
  <c r="D261" i="11"/>
  <c r="D262" i="11"/>
  <c r="E262" i="11" s="1"/>
  <c r="F262" i="11" s="1"/>
  <c r="B262" i="12" s="1"/>
  <c r="D263" i="11"/>
  <c r="D264" i="11"/>
  <c r="D265" i="11"/>
  <c r="D266" i="11"/>
  <c r="E266" i="11" s="1"/>
  <c r="F266" i="11" s="1"/>
  <c r="B266" i="12" s="1"/>
  <c r="D267" i="11"/>
  <c r="E267" i="11" s="1"/>
  <c r="F267" i="11" s="1"/>
  <c r="B267" i="12" s="1"/>
  <c r="D268" i="11"/>
  <c r="E268" i="11" s="1"/>
  <c r="D269" i="11"/>
  <c r="E269" i="11" s="1"/>
  <c r="F269" i="11" s="1"/>
  <c r="B269" i="12" s="1"/>
  <c r="D270" i="11"/>
  <c r="E270" i="11" s="1"/>
  <c r="F270" i="11" s="1"/>
  <c r="B270" i="12" s="1"/>
  <c r="D271" i="11"/>
  <c r="E271" i="11" s="1"/>
  <c r="F271" i="11" s="1"/>
  <c r="B271" i="12" s="1"/>
  <c r="D272" i="11"/>
  <c r="D273" i="11"/>
  <c r="D274" i="11"/>
  <c r="E274" i="11" s="1"/>
  <c r="F274" i="11" s="1"/>
  <c r="B274" i="12" s="1"/>
  <c r="D275" i="11"/>
  <c r="D276" i="11"/>
  <c r="E276" i="11" s="1"/>
  <c r="F276" i="11" s="1"/>
  <c r="B276" i="12" s="1"/>
  <c r="D277" i="11"/>
  <c r="D278" i="11"/>
  <c r="D279" i="11"/>
  <c r="D280" i="11"/>
  <c r="D281" i="11"/>
  <c r="D282" i="11"/>
  <c r="E282" i="11" s="1"/>
  <c r="F282" i="11" s="1"/>
  <c r="B282" i="12" s="1"/>
  <c r="D283" i="11"/>
  <c r="E283" i="11" s="1"/>
  <c r="F283" i="11" s="1"/>
  <c r="B283" i="12" s="1"/>
  <c r="E283" i="12" s="1"/>
  <c r="F283" i="12" s="1"/>
  <c r="D284" i="11"/>
  <c r="E284" i="11" s="1"/>
  <c r="D285" i="11"/>
  <c r="E285" i="11" s="1"/>
  <c r="F285" i="11" s="1"/>
  <c r="B285" i="12" s="1"/>
  <c r="D286" i="11"/>
  <c r="E286" i="11" s="1"/>
  <c r="F286" i="11" s="1"/>
  <c r="B286" i="12" s="1"/>
  <c r="D287" i="11"/>
  <c r="E287" i="11" s="1"/>
  <c r="F287" i="11" s="1"/>
  <c r="B287" i="12" s="1"/>
  <c r="D288" i="11"/>
  <c r="D289" i="11"/>
  <c r="D290" i="11"/>
  <c r="E290" i="11" s="1"/>
  <c r="F290" i="11" s="1"/>
  <c r="B290" i="12" s="1"/>
  <c r="D291" i="11"/>
  <c r="D292" i="11"/>
  <c r="E292" i="11" s="1"/>
  <c r="F292" i="11" s="1"/>
  <c r="B292" i="12" s="1"/>
  <c r="D293" i="11"/>
  <c r="D294" i="11"/>
  <c r="E294" i="11" s="1"/>
  <c r="F294" i="11" s="1"/>
  <c r="B294" i="12" s="1"/>
  <c r="D295" i="11"/>
  <c r="D296" i="11"/>
  <c r="D297" i="11"/>
  <c r="D298" i="11"/>
  <c r="E298" i="11" s="1"/>
  <c r="F298" i="11" s="1"/>
  <c r="B298" i="12" s="1"/>
  <c r="D299" i="11"/>
  <c r="E299" i="11" s="1"/>
  <c r="F299" i="11" s="1"/>
  <c r="B299" i="12" s="1"/>
  <c r="D300" i="11"/>
  <c r="E300" i="11" s="1"/>
  <c r="D301" i="11"/>
  <c r="E301" i="11" s="1"/>
  <c r="F301" i="11" s="1"/>
  <c r="B301" i="12" s="1"/>
  <c r="E301" i="12" s="1"/>
  <c r="F301" i="12" s="1"/>
  <c r="D302" i="11"/>
  <c r="E302" i="11" s="1"/>
  <c r="F302" i="11" s="1"/>
  <c r="B302" i="12" s="1"/>
  <c r="D303" i="11"/>
  <c r="E303" i="11" s="1"/>
  <c r="F303" i="11" s="1"/>
  <c r="B303" i="12" s="1"/>
  <c r="D304" i="11"/>
  <c r="D305" i="11"/>
  <c r="D306" i="11"/>
  <c r="E306" i="11" s="1"/>
  <c r="F306" i="11" s="1"/>
  <c r="B306" i="12" s="1"/>
  <c r="D307" i="11"/>
  <c r="D308" i="11"/>
  <c r="E308" i="11" s="1"/>
  <c r="F308" i="11" s="1"/>
  <c r="B308" i="12" s="1"/>
  <c r="D309" i="11"/>
  <c r="D310" i="11"/>
  <c r="D311" i="11"/>
  <c r="D312" i="11"/>
  <c r="D313" i="11"/>
  <c r="D314" i="11"/>
  <c r="E314" i="11" s="1"/>
  <c r="F314" i="11" s="1"/>
  <c r="B314" i="12" s="1"/>
  <c r="D315" i="11"/>
  <c r="E315" i="11" s="1"/>
  <c r="F315" i="11" s="1"/>
  <c r="B315" i="12" s="1"/>
  <c r="D316" i="11"/>
  <c r="E316" i="11" s="1"/>
  <c r="D317" i="11"/>
  <c r="E317" i="11" s="1"/>
  <c r="F317" i="11" s="1"/>
  <c r="B317" i="12" s="1"/>
  <c r="D318" i="11"/>
  <c r="E318" i="11" s="1"/>
  <c r="F318" i="11" s="1"/>
  <c r="B318" i="12" s="1"/>
  <c r="E318" i="12" s="1"/>
  <c r="F318" i="12" s="1"/>
  <c r="D319" i="11"/>
  <c r="E319" i="11" s="1"/>
  <c r="F319" i="11" s="1"/>
  <c r="B319" i="12" s="1"/>
  <c r="E319" i="12" s="1"/>
  <c r="F319" i="12" s="1"/>
  <c r="D320" i="11"/>
  <c r="D321" i="11"/>
  <c r="D322" i="11"/>
  <c r="E322" i="11" s="1"/>
  <c r="F322" i="11" s="1"/>
  <c r="B322" i="12" s="1"/>
  <c r="D323" i="11"/>
  <c r="D324" i="11"/>
  <c r="E324" i="11" s="1"/>
  <c r="F324" i="11" s="1"/>
  <c r="B324" i="12" s="1"/>
  <c r="D325" i="11"/>
  <c r="E325" i="11" s="1"/>
  <c r="F325" i="11" s="1"/>
  <c r="B325" i="12" s="1"/>
  <c r="D326" i="11"/>
  <c r="E326" i="11" s="1"/>
  <c r="F326" i="11" s="1"/>
  <c r="B326" i="12" s="1"/>
  <c r="D327" i="11"/>
  <c r="D328" i="11"/>
  <c r="D329" i="11"/>
  <c r="D330" i="11"/>
  <c r="E330" i="11" s="1"/>
  <c r="F330" i="11" s="1"/>
  <c r="B330" i="12" s="1"/>
  <c r="D331" i="11"/>
  <c r="E331" i="11" s="1"/>
  <c r="F331" i="11" s="1"/>
  <c r="B331" i="12" s="1"/>
  <c r="D332" i="11"/>
  <c r="E332" i="11" s="1"/>
  <c r="F332" i="11" s="1"/>
  <c r="B332" i="12" s="1"/>
  <c r="D333" i="11"/>
  <c r="E333" i="11" s="1"/>
  <c r="F333" i="11" s="1"/>
  <c r="B333" i="12" s="1"/>
  <c r="D334" i="11"/>
  <c r="D335" i="11"/>
  <c r="D336" i="11"/>
  <c r="E336" i="11" s="1"/>
  <c r="F336" i="11" s="1"/>
  <c r="B336" i="12" s="1"/>
  <c r="D337" i="11"/>
  <c r="D338" i="11"/>
  <c r="D339" i="11"/>
  <c r="E339" i="11" s="1"/>
  <c r="F339" i="11" s="1"/>
  <c r="B339" i="12" s="1"/>
  <c r="D340" i="11"/>
  <c r="E340" i="11" s="1"/>
  <c r="F340" i="11" s="1"/>
  <c r="B340" i="12" s="1"/>
  <c r="D341" i="11"/>
  <c r="D342" i="11"/>
  <c r="E342" i="11" s="1"/>
  <c r="F342" i="11" s="1"/>
  <c r="B342" i="12" s="1"/>
  <c r="D343" i="11"/>
  <c r="D344" i="11"/>
  <c r="D345" i="11"/>
  <c r="E345" i="11" s="1"/>
  <c r="D346" i="11"/>
  <c r="D347" i="11"/>
  <c r="E347" i="11" s="1"/>
  <c r="F347" i="11" s="1"/>
  <c r="B347" i="12" s="1"/>
  <c r="D348" i="11"/>
  <c r="E348" i="11" s="1"/>
  <c r="D349" i="11"/>
  <c r="E349" i="11" s="1"/>
  <c r="F349" i="11" s="1"/>
  <c r="B349" i="12" s="1"/>
  <c r="D350" i="11"/>
  <c r="E350" i="11" s="1"/>
  <c r="D351" i="11"/>
  <c r="D352" i="11"/>
  <c r="D353" i="11"/>
  <c r="D354" i="11"/>
  <c r="E354" i="11" s="1"/>
  <c r="F354" i="11" s="1"/>
  <c r="B354" i="12" s="1"/>
  <c r="D355" i="11"/>
  <c r="E355" i="11" s="1"/>
  <c r="D356" i="11"/>
  <c r="D357" i="11"/>
  <c r="D358" i="11"/>
  <c r="D359" i="11"/>
  <c r="D360" i="11"/>
  <c r="E360" i="11" s="1"/>
  <c r="D361" i="11"/>
  <c r="D362" i="11"/>
  <c r="E362" i="11" s="1"/>
  <c r="F362" i="11" s="1"/>
  <c r="B362" i="12" s="1"/>
  <c r="D363" i="11"/>
  <c r="E363" i="11" s="1"/>
  <c r="F363" i="11" s="1"/>
  <c r="B363" i="12" s="1"/>
  <c r="D364" i="11"/>
  <c r="E364" i="11" s="1"/>
  <c r="D365" i="11"/>
  <c r="E365" i="11" s="1"/>
  <c r="F365" i="11" s="1"/>
  <c r="B365" i="12" s="1"/>
  <c r="D366" i="11"/>
  <c r="D367" i="11"/>
  <c r="D368" i="11"/>
  <c r="D369" i="11"/>
  <c r="D370" i="11"/>
  <c r="E370" i="11" s="1"/>
  <c r="F370" i="11" s="1"/>
  <c r="B370" i="12" s="1"/>
  <c r="D371" i="11"/>
  <c r="D372" i="11"/>
  <c r="D373" i="11"/>
  <c r="D374" i="11"/>
  <c r="E374" i="11" s="1"/>
  <c r="F374" i="11" s="1"/>
  <c r="B374" i="12" s="1"/>
  <c r="D375" i="11"/>
  <c r="D376" i="11"/>
  <c r="D377" i="11"/>
  <c r="E377" i="11" s="1"/>
  <c r="D378" i="11"/>
  <c r="E378" i="11" s="1"/>
  <c r="F378" i="11" s="1"/>
  <c r="B378" i="12" s="1"/>
  <c r="D379" i="11"/>
  <c r="E379" i="11" s="1"/>
  <c r="F379" i="11" s="1"/>
  <c r="B379" i="12" s="1"/>
  <c r="D380" i="11"/>
  <c r="E380" i="11" s="1"/>
  <c r="F380" i="11" s="1"/>
  <c r="B380" i="12" s="1"/>
  <c r="D381" i="11"/>
  <c r="E381" i="11" s="1"/>
  <c r="F381" i="11" s="1"/>
  <c r="B381" i="12" s="1"/>
  <c r="D382" i="11"/>
  <c r="D383" i="11"/>
  <c r="D384" i="11"/>
  <c r="D385" i="11"/>
  <c r="D386" i="11"/>
  <c r="E386" i="11" s="1"/>
  <c r="F386" i="11" s="1"/>
  <c r="B386" i="12" s="1"/>
  <c r="D387" i="11"/>
  <c r="D388" i="11"/>
  <c r="E388" i="11" s="1"/>
  <c r="F388" i="11" s="1"/>
  <c r="B388" i="12" s="1"/>
  <c r="D389" i="11"/>
  <c r="D390" i="11"/>
  <c r="D391" i="11"/>
  <c r="D392" i="11"/>
  <c r="E392" i="11" s="1"/>
  <c r="F392" i="11" s="1"/>
  <c r="B392" i="12" s="1"/>
  <c r="E392" i="12" s="1"/>
  <c r="F392" i="12" s="1"/>
  <c r="D393" i="11"/>
  <c r="D394" i="11"/>
  <c r="E394" i="11" s="1"/>
  <c r="F394" i="11" s="1"/>
  <c r="B394" i="12" s="1"/>
  <c r="D395" i="11"/>
  <c r="E395" i="11" s="1"/>
  <c r="F395" i="11" s="1"/>
  <c r="B395" i="12" s="1"/>
  <c r="D396" i="11"/>
  <c r="E396" i="11" s="1"/>
  <c r="F396" i="11" s="1"/>
  <c r="B396" i="12" s="1"/>
  <c r="D397" i="11"/>
  <c r="E397" i="11" s="1"/>
  <c r="F397" i="11" s="1"/>
  <c r="B397" i="12" s="1"/>
  <c r="D398" i="11"/>
  <c r="E398" i="11" s="1"/>
  <c r="D399" i="11"/>
  <c r="D400" i="11"/>
  <c r="D401" i="11"/>
  <c r="D402" i="11"/>
  <c r="E402" i="11" s="1"/>
  <c r="F402" i="11" s="1"/>
  <c r="B402" i="12" s="1"/>
  <c r="D403" i="11"/>
  <c r="D404" i="11"/>
  <c r="E404" i="11" s="1"/>
  <c r="F404" i="11" s="1"/>
  <c r="B404" i="12" s="1"/>
  <c r="D405" i="11"/>
  <c r="E405" i="11" s="1"/>
  <c r="F405" i="11" s="1"/>
  <c r="B405" i="12" s="1"/>
  <c r="D406" i="11"/>
  <c r="E406" i="11" s="1"/>
  <c r="F406" i="11" s="1"/>
  <c r="B406" i="12" s="1"/>
  <c r="D407" i="11"/>
  <c r="D408" i="11"/>
  <c r="D409" i="11"/>
  <c r="D410" i="11"/>
  <c r="E410" i="11" s="1"/>
  <c r="F410" i="11" s="1"/>
  <c r="B410" i="12" s="1"/>
  <c r="D411" i="11"/>
  <c r="D412" i="11"/>
  <c r="E412" i="11" s="1"/>
  <c r="F412" i="11" s="1"/>
  <c r="B412" i="12" s="1"/>
  <c r="D413" i="11"/>
  <c r="E413" i="11" s="1"/>
  <c r="F413" i="11" s="1"/>
  <c r="B413" i="12" s="1"/>
  <c r="D414" i="11"/>
  <c r="D415" i="11"/>
  <c r="D416" i="11"/>
  <c r="D417" i="11"/>
  <c r="D418" i="11"/>
  <c r="E418" i="11" s="1"/>
  <c r="F418" i="11" s="1"/>
  <c r="B418" i="12" s="1"/>
  <c r="D419" i="11"/>
  <c r="D420" i="11"/>
  <c r="E420" i="11" s="1"/>
  <c r="F420" i="11" s="1"/>
  <c r="B420" i="12" s="1"/>
  <c r="D421" i="11"/>
  <c r="D422" i="11"/>
  <c r="E422" i="11" s="1"/>
  <c r="F422" i="11" s="1"/>
  <c r="B422" i="12" s="1"/>
  <c r="D423" i="11"/>
  <c r="D424" i="11"/>
  <c r="D425" i="11"/>
  <c r="D426" i="11"/>
  <c r="E426" i="11" s="1"/>
  <c r="F426" i="11" s="1"/>
  <c r="B426" i="12" s="1"/>
  <c r="D427" i="11"/>
  <c r="E427" i="11" s="1"/>
  <c r="F427" i="11" s="1"/>
  <c r="B427" i="12" s="1"/>
  <c r="D428" i="11"/>
  <c r="E428" i="11" s="1"/>
  <c r="F428" i="11" s="1"/>
  <c r="B428" i="12" s="1"/>
  <c r="D429" i="11"/>
  <c r="E429" i="11" s="1"/>
  <c r="F429" i="11" s="1"/>
  <c r="B429" i="12" s="1"/>
  <c r="D430" i="11"/>
  <c r="D431" i="11"/>
  <c r="D432" i="11"/>
  <c r="D433" i="11"/>
  <c r="D434" i="11"/>
  <c r="E434" i="11" s="1"/>
  <c r="F434" i="11" s="1"/>
  <c r="B434" i="12" s="1"/>
  <c r="D435" i="11"/>
  <c r="D436" i="11"/>
  <c r="E436" i="11" s="1"/>
  <c r="F436" i="11" s="1"/>
  <c r="B436" i="12" s="1"/>
  <c r="D437" i="11"/>
  <c r="E437" i="11" s="1"/>
  <c r="F437" i="11" s="1"/>
  <c r="B437" i="12" s="1"/>
  <c r="D438" i="11"/>
  <c r="E438" i="11" s="1"/>
  <c r="F438" i="11" s="1"/>
  <c r="B438" i="12" s="1"/>
  <c r="D439" i="11"/>
  <c r="D440" i="11"/>
  <c r="E440" i="11" s="1"/>
  <c r="F440" i="11" s="1"/>
  <c r="B440" i="12" s="1"/>
  <c r="D441" i="11"/>
  <c r="D442" i="11"/>
  <c r="E442" i="11" s="1"/>
  <c r="F442" i="11" s="1"/>
  <c r="B442" i="12" s="1"/>
  <c r="D443" i="11"/>
  <c r="E443" i="11" s="1"/>
  <c r="F443" i="11" s="1"/>
  <c r="B443" i="12" s="1"/>
  <c r="E443" i="12" s="1"/>
  <c r="F443" i="12" s="1"/>
  <c r="D444" i="11"/>
  <c r="E444" i="11" s="1"/>
  <c r="F444" i="11" s="1"/>
  <c r="B444" i="12" s="1"/>
  <c r="D445" i="11"/>
  <c r="E445" i="11" s="1"/>
  <c r="F445" i="11" s="1"/>
  <c r="B445" i="12" s="1"/>
  <c r="D446" i="11"/>
  <c r="D447" i="11"/>
  <c r="D448" i="11"/>
  <c r="D449" i="11"/>
  <c r="D450" i="11"/>
  <c r="E450" i="11" s="1"/>
  <c r="F450" i="11" s="1"/>
  <c r="B450" i="12" s="1"/>
  <c r="D451" i="11"/>
  <c r="D452" i="11"/>
  <c r="E452" i="11" s="1"/>
  <c r="F452" i="11" s="1"/>
  <c r="B452" i="12" s="1"/>
  <c r="D453" i="11"/>
  <c r="D454" i="11"/>
  <c r="E454" i="11" s="1"/>
  <c r="F454" i="11" s="1"/>
  <c r="B454" i="12" s="1"/>
  <c r="D455" i="11"/>
  <c r="D456" i="11"/>
  <c r="E456" i="11" s="1"/>
  <c r="F456" i="11" s="1"/>
  <c r="B456" i="12" s="1"/>
  <c r="D457" i="11"/>
  <c r="D458" i="11"/>
  <c r="D459" i="11"/>
  <c r="E459" i="11" s="1"/>
  <c r="F459" i="11" s="1"/>
  <c r="B459" i="12" s="1"/>
  <c r="D460" i="11"/>
  <c r="E460" i="11" s="1"/>
  <c r="F460" i="11" s="1"/>
  <c r="B460" i="12" s="1"/>
  <c r="E460" i="12" s="1"/>
  <c r="F460" i="12" s="1"/>
  <c r="D461" i="11"/>
  <c r="E461" i="11" s="1"/>
  <c r="F461" i="11" s="1"/>
  <c r="B461" i="12" s="1"/>
  <c r="D462" i="11"/>
  <c r="D463" i="11"/>
  <c r="D464" i="11"/>
  <c r="D465" i="11"/>
  <c r="D466" i="11"/>
  <c r="E466" i="11" s="1"/>
  <c r="F466" i="11" s="1"/>
  <c r="B466" i="12" s="1"/>
  <c r="D467" i="11"/>
  <c r="D468" i="11"/>
  <c r="E468" i="11" s="1"/>
  <c r="F468" i="11" s="1"/>
  <c r="B468" i="12" s="1"/>
  <c r="D469" i="11"/>
  <c r="D470" i="11"/>
  <c r="E470" i="11" s="1"/>
  <c r="F470" i="11" s="1"/>
  <c r="B470" i="12" s="1"/>
  <c r="D471" i="11"/>
  <c r="D472" i="11"/>
  <c r="D473" i="11"/>
  <c r="D474" i="11"/>
  <c r="E474" i="11" s="1"/>
  <c r="F474" i="11" s="1"/>
  <c r="B474" i="12" s="1"/>
  <c r="D475" i="11"/>
  <c r="E475" i="11" s="1"/>
  <c r="F475" i="11" s="1"/>
  <c r="B475" i="12" s="1"/>
  <c r="D476" i="11"/>
  <c r="E476" i="11" s="1"/>
  <c r="D477" i="11"/>
  <c r="E477" i="11" s="1"/>
  <c r="F477" i="11" s="1"/>
  <c r="B477" i="12" s="1"/>
  <c r="D478" i="11"/>
  <c r="D479" i="11"/>
  <c r="D480" i="11"/>
  <c r="D481" i="11"/>
  <c r="E481" i="11" s="1"/>
  <c r="F481" i="11" s="1"/>
  <c r="B481" i="12" s="1"/>
  <c r="D482" i="11"/>
  <c r="E482" i="11" s="1"/>
  <c r="F482" i="11" s="1"/>
  <c r="B482" i="12" s="1"/>
  <c r="D483" i="11"/>
  <c r="D484" i="11"/>
  <c r="E484" i="11" s="1"/>
  <c r="F484" i="11" s="1"/>
  <c r="B484" i="12" s="1"/>
  <c r="D485" i="11"/>
  <c r="D486" i="11"/>
  <c r="E486" i="11" s="1"/>
  <c r="F486" i="11" s="1"/>
  <c r="B486" i="12" s="1"/>
  <c r="D487" i="11"/>
  <c r="D488" i="11"/>
  <c r="E488" i="11" s="1"/>
  <c r="F488" i="11" s="1"/>
  <c r="B488" i="12" s="1"/>
  <c r="D489" i="11"/>
  <c r="D490" i="11"/>
  <c r="E490" i="11" s="1"/>
  <c r="F490" i="11" s="1"/>
  <c r="B490" i="12" s="1"/>
  <c r="D491" i="11"/>
  <c r="E491" i="11" s="1"/>
  <c r="F491" i="11" s="1"/>
  <c r="B491" i="12" s="1"/>
  <c r="D492" i="11"/>
  <c r="E492" i="11" s="1"/>
  <c r="F492" i="11" s="1"/>
  <c r="B492" i="12" s="1"/>
  <c r="D493" i="11"/>
  <c r="E493" i="11" s="1"/>
  <c r="F493" i="11" s="1"/>
  <c r="B493" i="12" s="1"/>
  <c r="D494" i="11"/>
  <c r="D495" i="11"/>
  <c r="E495" i="11" s="1"/>
  <c r="F495" i="11" s="1"/>
  <c r="B495" i="12" s="1"/>
  <c r="D496" i="11"/>
  <c r="D497" i="11"/>
  <c r="E497" i="11" s="1"/>
  <c r="F497" i="11" s="1"/>
  <c r="B497" i="12" s="1"/>
  <c r="D498" i="11"/>
  <c r="E498" i="11" s="1"/>
  <c r="F498" i="11" s="1"/>
  <c r="B498" i="12" s="1"/>
  <c r="D499" i="11"/>
  <c r="D500" i="11"/>
  <c r="E500" i="11" s="1"/>
  <c r="F500" i="11" s="1"/>
  <c r="B500" i="12" s="1"/>
  <c r="D501" i="11"/>
  <c r="D502" i="11"/>
  <c r="E502" i="11" s="1"/>
  <c r="F502" i="11" s="1"/>
  <c r="B502" i="12" s="1"/>
  <c r="D503" i="11"/>
  <c r="D504" i="11"/>
  <c r="E504" i="11" s="1"/>
  <c r="F504" i="11" s="1"/>
  <c r="B504" i="12" s="1"/>
  <c r="D505" i="11"/>
  <c r="D506" i="11"/>
  <c r="E506" i="11" s="1"/>
  <c r="F506" i="11" s="1"/>
  <c r="B506" i="12" s="1"/>
  <c r="D507" i="11"/>
  <c r="E507" i="11" s="1"/>
  <c r="F507" i="11" s="1"/>
  <c r="B507" i="12" s="1"/>
  <c r="D508" i="11"/>
  <c r="E508" i="11" s="1"/>
  <c r="F508" i="11" s="1"/>
  <c r="B508" i="12" s="1"/>
  <c r="D509" i="11"/>
  <c r="E509" i="11" s="1"/>
  <c r="F509" i="11" s="1"/>
  <c r="B509" i="12" s="1"/>
  <c r="D510" i="11"/>
  <c r="D511" i="11"/>
  <c r="E511" i="11" s="1"/>
  <c r="F511" i="11" s="1"/>
  <c r="B511" i="12" s="1"/>
  <c r="D512" i="11"/>
  <c r="D513" i="11"/>
  <c r="D514" i="11"/>
  <c r="E514" i="11" s="1"/>
  <c r="F514" i="11" s="1"/>
  <c r="B514" i="12" s="1"/>
  <c r="D515" i="11"/>
  <c r="D516" i="11"/>
  <c r="E516" i="11" s="1"/>
  <c r="F516" i="11" s="1"/>
  <c r="B516" i="12" s="1"/>
  <c r="D517" i="11"/>
  <c r="D518" i="11"/>
  <c r="E518" i="11" s="1"/>
  <c r="F518" i="11" s="1"/>
  <c r="B518" i="12" s="1"/>
  <c r="D519" i="11"/>
  <c r="D520" i="11"/>
  <c r="E520" i="11" s="1"/>
  <c r="F520" i="11" s="1"/>
  <c r="B520" i="12" s="1"/>
  <c r="D521" i="11"/>
  <c r="D522" i="11"/>
  <c r="E522" i="11" s="1"/>
  <c r="F522" i="11" s="1"/>
  <c r="B522" i="12" s="1"/>
  <c r="D523" i="11"/>
  <c r="E523" i="11" s="1"/>
  <c r="F523" i="11" s="1"/>
  <c r="B523" i="12" s="1"/>
  <c r="D524" i="11"/>
  <c r="E524" i="11" s="1"/>
  <c r="F524" i="11" s="1"/>
  <c r="B524" i="12" s="1"/>
  <c r="D525" i="11"/>
  <c r="E525" i="11" s="1"/>
  <c r="F525" i="11" s="1"/>
  <c r="B525" i="12" s="1"/>
  <c r="D526" i="11"/>
  <c r="D527" i="11"/>
  <c r="E527" i="11" s="1"/>
  <c r="F527" i="11" s="1"/>
  <c r="B527" i="12" s="1"/>
  <c r="D528" i="11"/>
  <c r="D529" i="11"/>
  <c r="D530" i="11"/>
  <c r="E530" i="11" s="1"/>
  <c r="F530" i="11" s="1"/>
  <c r="B530" i="12" s="1"/>
  <c r="D531" i="11"/>
  <c r="D532" i="11"/>
  <c r="E532" i="11" s="1"/>
  <c r="F532" i="11" s="1"/>
  <c r="B532" i="12" s="1"/>
  <c r="D533" i="11"/>
  <c r="E533" i="11" s="1"/>
  <c r="F533" i="11" s="1"/>
  <c r="B533" i="12" s="1"/>
  <c r="D534" i="11"/>
  <c r="D535" i="11"/>
  <c r="D536" i="11"/>
  <c r="E536" i="11" s="1"/>
  <c r="F536" i="11" s="1"/>
  <c r="B536" i="12" s="1"/>
  <c r="D537" i="11"/>
  <c r="D538" i="11"/>
  <c r="E538" i="11" s="1"/>
  <c r="D539" i="11"/>
  <c r="E539" i="11" s="1"/>
  <c r="F539" i="11" s="1"/>
  <c r="B539" i="12" s="1"/>
  <c r="D540" i="11"/>
  <c r="E540" i="11" s="1"/>
  <c r="F540" i="11" s="1"/>
  <c r="B540" i="12" s="1"/>
  <c r="D541" i="11"/>
  <c r="E541" i="11" s="1"/>
  <c r="F541" i="11" s="1"/>
  <c r="B541" i="12" s="1"/>
  <c r="D542" i="11"/>
  <c r="D543" i="11"/>
  <c r="D544" i="11"/>
  <c r="D545" i="11"/>
  <c r="D546" i="11"/>
  <c r="E546" i="11" s="1"/>
  <c r="F546" i="11" s="1"/>
  <c r="B546" i="12" s="1"/>
  <c r="D547" i="11"/>
  <c r="D548" i="11"/>
  <c r="E548" i="11" s="1"/>
  <c r="F548" i="11" s="1"/>
  <c r="B548" i="12" s="1"/>
  <c r="E548" i="12" s="1"/>
  <c r="F548" i="12" s="1"/>
  <c r="D549" i="11"/>
  <c r="D550" i="11"/>
  <c r="E550" i="11" s="1"/>
  <c r="F550" i="11" s="1"/>
  <c r="B550" i="12" s="1"/>
  <c r="D551" i="11"/>
  <c r="D552" i="11"/>
  <c r="D553" i="11"/>
  <c r="D554" i="11"/>
  <c r="E554" i="11" s="1"/>
  <c r="F554" i="11" s="1"/>
  <c r="B554" i="12" s="1"/>
  <c r="D555" i="11"/>
  <c r="E555" i="11" s="1"/>
  <c r="F555" i="11" s="1"/>
  <c r="B555" i="12" s="1"/>
  <c r="D556" i="11"/>
  <c r="E556" i="11" s="1"/>
  <c r="F556" i="11" s="1"/>
  <c r="B556" i="12" s="1"/>
  <c r="D557" i="11"/>
  <c r="E557" i="11" s="1"/>
  <c r="F557" i="11" s="1"/>
  <c r="B557" i="12" s="1"/>
  <c r="D558" i="11"/>
  <c r="D559" i="11"/>
  <c r="E559" i="11" s="1"/>
  <c r="F559" i="11" s="1"/>
  <c r="B559" i="12" s="1"/>
  <c r="D560" i="11"/>
  <c r="D561" i="11"/>
  <c r="D562" i="11"/>
  <c r="E562" i="11" s="1"/>
  <c r="F562" i="11" s="1"/>
  <c r="B562" i="12" s="1"/>
  <c r="D563" i="11"/>
  <c r="D564" i="11"/>
  <c r="E564" i="11" s="1"/>
  <c r="F564" i="11" s="1"/>
  <c r="B564" i="12" s="1"/>
  <c r="D565" i="11"/>
  <c r="D566" i="11"/>
  <c r="D567" i="11"/>
  <c r="E567" i="11" s="1"/>
  <c r="F567" i="11" s="1"/>
  <c r="B567" i="12" s="1"/>
  <c r="D568" i="11"/>
  <c r="D569" i="11"/>
  <c r="D570" i="11"/>
  <c r="E570" i="11" s="1"/>
  <c r="F570" i="11" s="1"/>
  <c r="B570" i="12" s="1"/>
  <c r="D571" i="11"/>
  <c r="E571" i="11" s="1"/>
  <c r="F571" i="11" s="1"/>
  <c r="B571" i="12" s="1"/>
  <c r="D572" i="11"/>
  <c r="E572" i="11" s="1"/>
  <c r="F572" i="11" s="1"/>
  <c r="B572" i="12" s="1"/>
  <c r="D573" i="11"/>
  <c r="E573" i="11" s="1"/>
  <c r="F573" i="11" s="1"/>
  <c r="B573" i="12" s="1"/>
  <c r="D574" i="11"/>
  <c r="D575" i="11"/>
  <c r="D576" i="11"/>
  <c r="D577" i="11"/>
  <c r="D578" i="11"/>
  <c r="D579" i="11"/>
  <c r="D580" i="11"/>
  <c r="E580" i="11" s="1"/>
  <c r="F580" i="11" s="1"/>
  <c r="B580" i="12" s="1"/>
  <c r="D581" i="11"/>
  <c r="E581" i="11" s="1"/>
  <c r="F581" i="11" s="1"/>
  <c r="B581" i="12" s="1"/>
  <c r="D582" i="11"/>
  <c r="E582" i="11" s="1"/>
  <c r="F582" i="11" s="1"/>
  <c r="B582" i="12" s="1"/>
  <c r="D583" i="11"/>
  <c r="D584" i="11"/>
  <c r="E584" i="11" s="1"/>
  <c r="F584" i="11" s="1"/>
  <c r="B584" i="12" s="1"/>
  <c r="E584" i="12" s="1"/>
  <c r="F584" i="12" s="1"/>
  <c r="D585" i="11"/>
  <c r="D586" i="11"/>
  <c r="E586" i="11" s="1"/>
  <c r="F586" i="11" s="1"/>
  <c r="B586" i="12" s="1"/>
  <c r="D587" i="11"/>
  <c r="E587" i="11" s="1"/>
  <c r="F587" i="11" s="1"/>
  <c r="B587" i="12" s="1"/>
  <c r="D588" i="11"/>
  <c r="E588" i="11" s="1"/>
  <c r="F588" i="11" s="1"/>
  <c r="B588" i="12" s="1"/>
  <c r="D589" i="11"/>
  <c r="E589" i="11" s="1"/>
  <c r="F589" i="11" s="1"/>
  <c r="B589" i="12" s="1"/>
  <c r="D590" i="11"/>
  <c r="D591" i="11"/>
  <c r="D592" i="11"/>
  <c r="D593" i="11"/>
  <c r="D594" i="11"/>
  <c r="E594" i="11" s="1"/>
  <c r="F594" i="11" s="1"/>
  <c r="B594" i="12" s="1"/>
  <c r="D595" i="11"/>
  <c r="D596" i="11"/>
  <c r="E596" i="11" s="1"/>
  <c r="D597" i="11"/>
  <c r="E597" i="11" s="1"/>
  <c r="F597" i="11" s="1"/>
  <c r="B597" i="12" s="1"/>
  <c r="D598" i="11"/>
  <c r="E69" i="11"/>
  <c r="F69" i="11" s="1"/>
  <c r="B69" i="12" s="1"/>
  <c r="E149" i="11"/>
  <c r="F149" i="11" s="1"/>
  <c r="B149" i="12" s="1"/>
  <c r="E181" i="11"/>
  <c r="F181" i="11" s="1"/>
  <c r="B181" i="12" s="1"/>
  <c r="E197" i="11"/>
  <c r="F197" i="11" s="1"/>
  <c r="B197" i="12" s="1"/>
  <c r="E245" i="11"/>
  <c r="F245" i="11" s="1"/>
  <c r="B245" i="12" s="1"/>
  <c r="E278" i="11"/>
  <c r="F278" i="11" s="1"/>
  <c r="B278" i="12" s="1"/>
  <c r="E338" i="11"/>
  <c r="F338" i="11" s="1"/>
  <c r="B338" i="12" s="1"/>
  <c r="E358" i="11"/>
  <c r="F358" i="11" s="1"/>
  <c r="B358" i="12" s="1"/>
  <c r="E390" i="11"/>
  <c r="F390" i="11" s="1"/>
  <c r="B390" i="12" s="1"/>
  <c r="E390" i="12" s="1"/>
  <c r="F390" i="12" s="1"/>
  <c r="E453" i="11"/>
  <c r="F453" i="11" s="1"/>
  <c r="B453" i="12" s="1"/>
  <c r="E501" i="11"/>
  <c r="F501" i="11" s="1"/>
  <c r="B501" i="12" s="1"/>
  <c r="E534" i="11"/>
  <c r="F534" i="11" s="1"/>
  <c r="B534" i="12" s="1"/>
  <c r="E8" i="11"/>
  <c r="F8" i="11" s="1"/>
  <c r="B8" i="12" s="1"/>
  <c r="E18" i="11"/>
  <c r="F18" i="11" s="1"/>
  <c r="B18" i="12" s="1"/>
  <c r="E72" i="11"/>
  <c r="F72" i="11" s="1"/>
  <c r="B72" i="12" s="1"/>
  <c r="E72" i="12" s="1"/>
  <c r="F72" i="12" s="1"/>
  <c r="E178" i="11"/>
  <c r="F178" i="11" s="1"/>
  <c r="B178" i="12" s="1"/>
  <c r="E242" i="11"/>
  <c r="F242" i="11" s="1"/>
  <c r="B242" i="12" s="1"/>
  <c r="E344" i="11"/>
  <c r="F344" i="11" s="1"/>
  <c r="B344" i="12" s="1"/>
  <c r="E376" i="11"/>
  <c r="F376" i="11" s="1"/>
  <c r="B376" i="12" s="1"/>
  <c r="E408" i="11"/>
  <c r="F408" i="11" s="1"/>
  <c r="B408" i="12" s="1"/>
  <c r="E408" i="12" s="1"/>
  <c r="F408" i="12" s="1"/>
  <c r="E424" i="11"/>
  <c r="F424" i="11" s="1"/>
  <c r="B424" i="12" s="1"/>
  <c r="E472" i="11"/>
  <c r="F472" i="11" s="1"/>
  <c r="B472" i="12" s="1"/>
  <c r="E552" i="11"/>
  <c r="F552" i="11" s="1"/>
  <c r="B552" i="12" s="1"/>
  <c r="E568" i="11"/>
  <c r="F568" i="11" s="1"/>
  <c r="B568" i="12" s="1"/>
  <c r="E578" i="11"/>
  <c r="F578" i="11" s="1"/>
  <c r="B578" i="12" s="1"/>
  <c r="E2" i="11"/>
  <c r="F2" i="11" s="1"/>
  <c r="B2" i="12" s="1"/>
  <c r="E9" i="11"/>
  <c r="F9" i="11" s="1"/>
  <c r="B9" i="12" s="1"/>
  <c r="E21" i="11"/>
  <c r="F21" i="11" s="1"/>
  <c r="B21" i="12" s="1"/>
  <c r="E89" i="11"/>
  <c r="F89" i="11" s="1"/>
  <c r="B89" i="12" s="1"/>
  <c r="E105" i="11"/>
  <c r="F105" i="11" s="1"/>
  <c r="B105" i="12" s="1"/>
  <c r="E106" i="11"/>
  <c r="F106" i="11" s="1"/>
  <c r="B106" i="12" s="1"/>
  <c r="E106" i="12" s="1"/>
  <c r="F106" i="12" s="1"/>
  <c r="E117" i="11"/>
  <c r="F117" i="11" s="1"/>
  <c r="B117" i="12" s="1"/>
  <c r="E121" i="11"/>
  <c r="F121" i="11" s="1"/>
  <c r="B121" i="12" s="1"/>
  <c r="E133" i="11"/>
  <c r="F133" i="11" s="1"/>
  <c r="B133" i="12" s="1"/>
  <c r="E137" i="11"/>
  <c r="F137" i="11" s="1"/>
  <c r="B137" i="12" s="1"/>
  <c r="E151" i="11"/>
  <c r="F151" i="11" s="1"/>
  <c r="B151" i="12" s="1"/>
  <c r="E165" i="11"/>
  <c r="F165" i="11" s="1"/>
  <c r="B165" i="12" s="1"/>
  <c r="E166" i="11"/>
  <c r="F166" i="11" s="1"/>
  <c r="B166" i="12" s="1"/>
  <c r="E182" i="11"/>
  <c r="F182" i="11" s="1"/>
  <c r="B182" i="12" s="1"/>
  <c r="E183" i="11"/>
  <c r="F183" i="11" s="1"/>
  <c r="B183" i="12" s="1"/>
  <c r="E201" i="11"/>
  <c r="F201" i="11" s="1"/>
  <c r="B201" i="12" s="1"/>
  <c r="E202" i="11"/>
  <c r="F202" i="11" s="1"/>
  <c r="B202" i="12" s="1"/>
  <c r="E213" i="11"/>
  <c r="F213" i="11" s="1"/>
  <c r="B213" i="12" s="1"/>
  <c r="E229" i="11"/>
  <c r="F229" i="11" s="1"/>
  <c r="B229" i="12" s="1"/>
  <c r="E246" i="11"/>
  <c r="F246" i="11" s="1"/>
  <c r="B246" i="12" s="1"/>
  <c r="E293" i="11"/>
  <c r="F293" i="11" s="1"/>
  <c r="B293" i="12" s="1"/>
  <c r="E309" i="11"/>
  <c r="F309" i="11" s="1"/>
  <c r="B309" i="12" s="1"/>
  <c r="E341" i="11"/>
  <c r="F341" i="11" s="1"/>
  <c r="B341" i="12" s="1"/>
  <c r="E343" i="11"/>
  <c r="F343" i="11" s="1"/>
  <c r="B343" i="12" s="1"/>
  <c r="E346" i="11"/>
  <c r="F346" i="11" s="1"/>
  <c r="B346" i="12" s="1"/>
  <c r="E361" i="11"/>
  <c r="E373" i="11"/>
  <c r="F373" i="11" s="1"/>
  <c r="B373" i="12" s="1"/>
  <c r="E375" i="11"/>
  <c r="F375" i="11" s="1"/>
  <c r="B375" i="12" s="1"/>
  <c r="E391" i="11"/>
  <c r="F391" i="11" s="1"/>
  <c r="B391" i="12" s="1"/>
  <c r="E407" i="11"/>
  <c r="E421" i="11"/>
  <c r="F421" i="11" s="1"/>
  <c r="B421" i="12" s="1"/>
  <c r="E423" i="11"/>
  <c r="F423" i="11" s="1"/>
  <c r="B423" i="12" s="1"/>
  <c r="E439" i="11"/>
  <c r="F439" i="11" s="1"/>
  <c r="B439" i="12" s="1"/>
  <c r="E455" i="11"/>
  <c r="F455" i="11" s="1"/>
  <c r="B455" i="12" s="1"/>
  <c r="E457" i="11"/>
  <c r="E458" i="11"/>
  <c r="F458" i="11" s="1"/>
  <c r="B458" i="12" s="1"/>
  <c r="E471" i="11"/>
  <c r="F471" i="11" s="1"/>
  <c r="B471" i="12" s="1"/>
  <c r="E473" i="11"/>
  <c r="E485" i="11"/>
  <c r="F485" i="11" s="1"/>
  <c r="B485" i="12" s="1"/>
  <c r="E487" i="11"/>
  <c r="F487" i="11" s="1"/>
  <c r="B487" i="12" s="1"/>
  <c r="E503" i="11"/>
  <c r="F503" i="11" s="1"/>
  <c r="B503" i="12" s="1"/>
  <c r="E505" i="11"/>
  <c r="E517" i="11"/>
  <c r="F517" i="11" s="1"/>
  <c r="B517" i="12" s="1"/>
  <c r="E519" i="11"/>
  <c r="F519" i="11" s="1"/>
  <c r="B519" i="12" s="1"/>
  <c r="E521" i="11"/>
  <c r="E535" i="11"/>
  <c r="F535" i="11" s="1"/>
  <c r="B535" i="12" s="1"/>
  <c r="E549" i="11"/>
  <c r="F549" i="11" s="1"/>
  <c r="B549" i="12" s="1"/>
  <c r="E551" i="11"/>
  <c r="F551" i="11" s="1"/>
  <c r="B551" i="12" s="1"/>
  <c r="E566" i="11"/>
  <c r="F566" i="11" s="1"/>
  <c r="B566" i="12" s="1"/>
  <c r="E566" i="12" s="1"/>
  <c r="F566" i="12" s="1"/>
  <c r="E583" i="11"/>
  <c r="F583" i="11" s="1"/>
  <c r="B583" i="12" s="1"/>
  <c r="E565" i="11"/>
  <c r="F565" i="11" s="1"/>
  <c r="B565" i="12" s="1"/>
  <c r="E469" i="11"/>
  <c r="F469" i="11" s="1"/>
  <c r="B469" i="12" s="1"/>
  <c r="E389" i="11"/>
  <c r="F389" i="11" s="1"/>
  <c r="B389" i="12" s="1"/>
  <c r="E359" i="11"/>
  <c r="F359" i="11" s="1"/>
  <c r="B359" i="12" s="1"/>
  <c r="E357" i="11"/>
  <c r="F357" i="11" s="1"/>
  <c r="B357" i="12" s="1"/>
  <c r="E310" i="11"/>
  <c r="F310" i="11" s="1"/>
  <c r="B310" i="12" s="1"/>
  <c r="E277" i="11"/>
  <c r="F277" i="11" s="1"/>
  <c r="B277" i="12" s="1"/>
  <c r="E261" i="11"/>
  <c r="F261" i="11" s="1"/>
  <c r="B261" i="12" s="1"/>
  <c r="E217" i="11"/>
  <c r="E169" i="11"/>
  <c r="F169" i="11" s="1"/>
  <c r="B169" i="12" s="1"/>
  <c r="E167" i="11"/>
  <c r="E122" i="11"/>
  <c r="F122" i="11" s="1"/>
  <c r="B122" i="12" s="1"/>
  <c r="E101" i="11"/>
  <c r="F101" i="11" s="1"/>
  <c r="B101" i="12" s="1"/>
  <c r="E85" i="11"/>
  <c r="F85" i="11" s="1"/>
  <c r="B85" i="12" s="1"/>
  <c r="E57" i="11"/>
  <c r="F57" i="11" s="1"/>
  <c r="B57" i="12" s="1"/>
  <c r="E53" i="11"/>
  <c r="F53" i="11" s="1"/>
  <c r="B53" i="12" s="1"/>
  <c r="E41" i="11"/>
  <c r="F41" i="11" s="1"/>
  <c r="B41" i="12" s="1"/>
  <c r="E37" i="11"/>
  <c r="F37" i="11" s="1"/>
  <c r="B37" i="12" s="1"/>
  <c r="E5" i="11"/>
  <c r="F5" i="11" s="1"/>
  <c r="B5" i="12" s="1"/>
  <c r="E442" i="12" l="1"/>
  <c r="F442" i="12" s="1"/>
  <c r="E282" i="12"/>
  <c r="F282" i="12" s="1"/>
  <c r="E266" i="12"/>
  <c r="F266" i="12" s="1"/>
  <c r="E495" i="12"/>
  <c r="F495" i="12" s="1"/>
  <c r="E565" i="12"/>
  <c r="F565" i="12" s="1"/>
  <c r="E477" i="12"/>
  <c r="F477" i="12" s="1"/>
  <c r="E141" i="12"/>
  <c r="F141" i="12" s="1"/>
  <c r="E53" i="12"/>
  <c r="F53" i="12" s="1"/>
  <c r="E105" i="12"/>
  <c r="F105" i="12" s="1"/>
  <c r="E459" i="12"/>
  <c r="F459" i="12" s="1"/>
  <c r="G24" i="17"/>
  <c r="H24" i="17" s="1"/>
  <c r="G8" i="17"/>
  <c r="H8" i="17" s="1"/>
  <c r="G21" i="17"/>
  <c r="H21" i="17" s="1"/>
  <c r="G5" i="17"/>
  <c r="H5" i="17" s="1"/>
  <c r="F13" i="17"/>
  <c r="F12" i="17"/>
  <c r="E586" i="12"/>
  <c r="F586" i="12" s="1"/>
  <c r="E522" i="12"/>
  <c r="F522" i="12" s="1"/>
  <c r="E506" i="12"/>
  <c r="F506" i="12" s="1"/>
  <c r="E490" i="12"/>
  <c r="F490" i="12" s="1"/>
  <c r="E474" i="12"/>
  <c r="F474" i="12" s="1"/>
  <c r="E458" i="12"/>
  <c r="F458" i="12" s="1"/>
  <c r="E410" i="12"/>
  <c r="F410" i="12" s="1"/>
  <c r="E394" i="12"/>
  <c r="F394" i="12" s="1"/>
  <c r="E378" i="12"/>
  <c r="F378" i="12" s="1"/>
  <c r="E330" i="12"/>
  <c r="F330" i="12" s="1"/>
  <c r="E250" i="12"/>
  <c r="F250" i="12" s="1"/>
  <c r="E234" i="12"/>
  <c r="F234" i="12" s="1"/>
  <c r="E218" i="12"/>
  <c r="F218" i="12" s="1"/>
  <c r="E202" i="12"/>
  <c r="F202" i="12" s="1"/>
  <c r="E186" i="12"/>
  <c r="F186" i="12" s="1"/>
  <c r="E154" i="12"/>
  <c r="F154" i="12" s="1"/>
  <c r="E138" i="12"/>
  <c r="F138" i="12" s="1"/>
  <c r="E122" i="12"/>
  <c r="F122" i="12" s="1"/>
  <c r="E90" i="12"/>
  <c r="F90" i="12" s="1"/>
  <c r="E373" i="12"/>
  <c r="F373" i="12" s="1"/>
  <c r="E201" i="12"/>
  <c r="F201" i="12" s="1"/>
  <c r="E169" i="12"/>
  <c r="F169" i="12" s="1"/>
  <c r="E137" i="12"/>
  <c r="F137" i="12" s="1"/>
  <c r="E121" i="12"/>
  <c r="F121" i="12" s="1"/>
  <c r="E530" i="12"/>
  <c r="F530" i="12" s="1"/>
  <c r="E354" i="12"/>
  <c r="F354" i="12" s="1"/>
  <c r="E34" i="12"/>
  <c r="F34" i="12" s="1"/>
  <c r="E568" i="12"/>
  <c r="F568" i="12" s="1"/>
  <c r="E520" i="12"/>
  <c r="F520" i="12" s="1"/>
  <c r="E488" i="12"/>
  <c r="F488" i="12" s="1"/>
  <c r="E472" i="12"/>
  <c r="F472" i="12" s="1"/>
  <c r="E456" i="12"/>
  <c r="F456" i="12" s="1"/>
  <c r="E376" i="12"/>
  <c r="F376" i="12" s="1"/>
  <c r="E344" i="12"/>
  <c r="F344" i="12" s="1"/>
  <c r="E120" i="12"/>
  <c r="F120" i="12" s="1"/>
  <c r="E497" i="12"/>
  <c r="F497" i="12" s="1"/>
  <c r="E338" i="12"/>
  <c r="F338" i="12" s="1"/>
  <c r="E2" i="12"/>
  <c r="F2" i="12" s="1"/>
  <c r="E582" i="12"/>
  <c r="F582" i="12" s="1"/>
  <c r="E550" i="12"/>
  <c r="F550" i="12" s="1"/>
  <c r="E518" i="12"/>
  <c r="F518" i="12" s="1"/>
  <c r="E470" i="12"/>
  <c r="F470" i="12" s="1"/>
  <c r="E454" i="12"/>
  <c r="F454" i="12" s="1"/>
  <c r="E438" i="12"/>
  <c r="F438" i="12" s="1"/>
  <c r="E422" i="12"/>
  <c r="F422" i="12" s="1"/>
  <c r="E406" i="12"/>
  <c r="F406" i="12" s="1"/>
  <c r="E374" i="12"/>
  <c r="F374" i="12" s="1"/>
  <c r="E358" i="12"/>
  <c r="F358" i="12" s="1"/>
  <c r="E326" i="12"/>
  <c r="F326" i="12" s="1"/>
  <c r="E310" i="12"/>
  <c r="F310" i="12" s="1"/>
  <c r="E294" i="12"/>
  <c r="F294" i="12" s="1"/>
  <c r="E262" i="12"/>
  <c r="F262" i="12" s="1"/>
  <c r="E214" i="12"/>
  <c r="F214" i="12" s="1"/>
  <c r="E198" i="12"/>
  <c r="F198" i="12" s="1"/>
  <c r="E182" i="12"/>
  <c r="F182" i="12" s="1"/>
  <c r="E166" i="12"/>
  <c r="F166" i="12" s="1"/>
  <c r="E150" i="12"/>
  <c r="F150" i="12" s="1"/>
  <c r="E241" i="12"/>
  <c r="F241" i="12" s="1"/>
  <c r="E581" i="12"/>
  <c r="F581" i="12" s="1"/>
  <c r="E549" i="12"/>
  <c r="F549" i="12" s="1"/>
  <c r="E533" i="12"/>
  <c r="F533" i="12" s="1"/>
  <c r="E517" i="12"/>
  <c r="F517" i="12" s="1"/>
  <c r="E501" i="12"/>
  <c r="F501" i="12" s="1"/>
  <c r="E469" i="12"/>
  <c r="F469" i="12" s="1"/>
  <c r="E453" i="12"/>
  <c r="F453" i="12" s="1"/>
  <c r="E437" i="12"/>
  <c r="F437" i="12" s="1"/>
  <c r="E421" i="12"/>
  <c r="F421" i="12" s="1"/>
  <c r="E405" i="12"/>
  <c r="F405" i="12" s="1"/>
  <c r="E389" i="12"/>
  <c r="F389" i="12" s="1"/>
  <c r="E357" i="12"/>
  <c r="F357" i="12" s="1"/>
  <c r="E325" i="12"/>
  <c r="F325" i="12" s="1"/>
  <c r="E309" i="12"/>
  <c r="F309" i="12" s="1"/>
  <c r="E293" i="12"/>
  <c r="F293" i="12" s="1"/>
  <c r="E277" i="12"/>
  <c r="F277" i="12" s="1"/>
  <c r="E261" i="12"/>
  <c r="F261" i="12" s="1"/>
  <c r="E213" i="12"/>
  <c r="F213" i="12" s="1"/>
  <c r="E197" i="12"/>
  <c r="F197" i="12" s="1"/>
  <c r="E181" i="12"/>
  <c r="F181" i="12" s="1"/>
  <c r="E165" i="12"/>
  <c r="F165" i="12" s="1"/>
  <c r="E149" i="12"/>
  <c r="F149" i="12" s="1"/>
  <c r="E133" i="12"/>
  <c r="F133" i="12" s="1"/>
  <c r="E117" i="12"/>
  <c r="F117" i="12" s="1"/>
  <c r="E101" i="12"/>
  <c r="F101" i="12" s="1"/>
  <c r="E580" i="12"/>
  <c r="F580" i="12" s="1"/>
  <c r="E564" i="12"/>
  <c r="F564" i="12" s="1"/>
  <c r="E532" i="12"/>
  <c r="F532" i="12" s="1"/>
  <c r="E516" i="12"/>
  <c r="F516" i="12" s="1"/>
  <c r="E500" i="12"/>
  <c r="F500" i="12" s="1"/>
  <c r="E452" i="12"/>
  <c r="F452" i="12" s="1"/>
  <c r="E436" i="12"/>
  <c r="F436" i="12" s="1"/>
  <c r="E420" i="12"/>
  <c r="F420" i="12" s="1"/>
  <c r="E404" i="12"/>
  <c r="F404" i="12" s="1"/>
  <c r="E388" i="12"/>
  <c r="F388" i="12" s="1"/>
  <c r="E324" i="12"/>
  <c r="F324" i="12" s="1"/>
  <c r="E308" i="12"/>
  <c r="F308" i="12" s="1"/>
  <c r="E292" i="12"/>
  <c r="F292" i="12" s="1"/>
  <c r="E276" i="12"/>
  <c r="F276" i="12" s="1"/>
  <c r="E260" i="12"/>
  <c r="F260" i="12" s="1"/>
  <c r="E244" i="12"/>
  <c r="F244" i="12" s="1"/>
  <c r="E180" i="12"/>
  <c r="F180" i="12" s="1"/>
  <c r="E148" i="12"/>
  <c r="F148" i="12" s="1"/>
  <c r="E132" i="12"/>
  <c r="F132" i="12" s="1"/>
  <c r="E100" i="12"/>
  <c r="F100" i="12" s="1"/>
  <c r="E84" i="12"/>
  <c r="F84" i="12" s="1"/>
  <c r="E68" i="12"/>
  <c r="F68" i="12" s="1"/>
  <c r="E36" i="12"/>
  <c r="F36" i="12" s="1"/>
  <c r="E20" i="12"/>
  <c r="F20" i="12" s="1"/>
  <c r="E4" i="12"/>
  <c r="F4" i="12" s="1"/>
  <c r="E225" i="12"/>
  <c r="F225" i="12" s="1"/>
  <c r="E339" i="12"/>
  <c r="F339" i="12" s="1"/>
  <c r="E440" i="12"/>
  <c r="F440" i="12" s="1"/>
  <c r="E136" i="12"/>
  <c r="F136" i="12" s="1"/>
  <c r="E594" i="12"/>
  <c r="F594" i="12" s="1"/>
  <c r="E578" i="12"/>
  <c r="F578" i="12" s="1"/>
  <c r="E562" i="12"/>
  <c r="F562" i="12" s="1"/>
  <c r="E546" i="12"/>
  <c r="F546" i="12" s="1"/>
  <c r="E514" i="12"/>
  <c r="F514" i="12" s="1"/>
  <c r="E498" i="12"/>
  <c r="F498" i="12" s="1"/>
  <c r="E482" i="12"/>
  <c r="F482" i="12" s="1"/>
  <c r="E434" i="12"/>
  <c r="F434" i="12" s="1"/>
  <c r="E402" i="12"/>
  <c r="F402" i="12" s="1"/>
  <c r="E386" i="12"/>
  <c r="F386" i="12" s="1"/>
  <c r="E370" i="12"/>
  <c r="F370" i="12" s="1"/>
  <c r="E322" i="12"/>
  <c r="F322" i="12" s="1"/>
  <c r="E306" i="12"/>
  <c r="F306" i="12" s="1"/>
  <c r="E290" i="12"/>
  <c r="F290" i="12" s="1"/>
  <c r="E274" i="12"/>
  <c r="F274" i="12" s="1"/>
  <c r="E258" i="12"/>
  <c r="F258" i="12" s="1"/>
  <c r="E242" i="12"/>
  <c r="F242" i="12" s="1"/>
  <c r="E226" i="12"/>
  <c r="F226" i="12" s="1"/>
  <c r="E178" i="12"/>
  <c r="F178" i="12" s="1"/>
  <c r="E130" i="12"/>
  <c r="F130" i="12" s="1"/>
  <c r="E114" i="12"/>
  <c r="F114" i="12" s="1"/>
  <c r="E98" i="12"/>
  <c r="F98" i="12" s="1"/>
  <c r="E82" i="12"/>
  <c r="F82" i="12" s="1"/>
  <c r="E66" i="12"/>
  <c r="F66" i="12" s="1"/>
  <c r="E50" i="12"/>
  <c r="F50" i="12" s="1"/>
  <c r="E18" i="12"/>
  <c r="F18" i="12" s="1"/>
  <c r="E346" i="12"/>
  <c r="F346" i="12" s="1"/>
  <c r="E73" i="12"/>
  <c r="F73" i="12" s="1"/>
  <c r="E559" i="12"/>
  <c r="F559" i="12" s="1"/>
  <c r="E527" i="12"/>
  <c r="F527" i="12" s="1"/>
  <c r="E303" i="12"/>
  <c r="F303" i="12" s="1"/>
  <c r="E287" i="12"/>
  <c r="F287" i="12" s="1"/>
  <c r="E271" i="12"/>
  <c r="F271" i="12" s="1"/>
  <c r="E239" i="12"/>
  <c r="F239" i="12" s="1"/>
  <c r="E223" i="12"/>
  <c r="F223" i="12" s="1"/>
  <c r="E207" i="12"/>
  <c r="F207" i="12" s="1"/>
  <c r="E159" i="12"/>
  <c r="F159" i="12" s="1"/>
  <c r="E143" i="12"/>
  <c r="F143" i="12" s="1"/>
  <c r="E111" i="12"/>
  <c r="F111" i="12" s="1"/>
  <c r="E95" i="12"/>
  <c r="F95" i="12" s="1"/>
  <c r="E47" i="12"/>
  <c r="F47" i="12" s="1"/>
  <c r="E31" i="12"/>
  <c r="F31" i="12" s="1"/>
  <c r="E302" i="12"/>
  <c r="F302" i="12" s="1"/>
  <c r="E286" i="12"/>
  <c r="F286" i="12" s="1"/>
  <c r="E270" i="12"/>
  <c r="F270" i="12" s="1"/>
  <c r="E238" i="12"/>
  <c r="F238" i="12" s="1"/>
  <c r="E222" i="12"/>
  <c r="F222" i="12" s="1"/>
  <c r="E206" i="12"/>
  <c r="F206" i="12" s="1"/>
  <c r="E190" i="12"/>
  <c r="F190" i="12" s="1"/>
  <c r="E142" i="12"/>
  <c r="F142" i="12" s="1"/>
  <c r="E94" i="12"/>
  <c r="F94" i="12" s="1"/>
  <c r="E573" i="12"/>
  <c r="F573" i="12" s="1"/>
  <c r="E557" i="12"/>
  <c r="F557" i="12" s="1"/>
  <c r="E541" i="12"/>
  <c r="F541" i="12" s="1"/>
  <c r="E525" i="12"/>
  <c r="F525" i="12" s="1"/>
  <c r="E509" i="12"/>
  <c r="F509" i="12" s="1"/>
  <c r="E493" i="12"/>
  <c r="F493" i="12" s="1"/>
  <c r="E461" i="12"/>
  <c r="F461" i="12" s="1"/>
  <c r="E445" i="12"/>
  <c r="F445" i="12" s="1"/>
  <c r="E429" i="12"/>
  <c r="F429" i="12" s="1"/>
  <c r="E413" i="12"/>
  <c r="F413" i="12" s="1"/>
  <c r="E365" i="12"/>
  <c r="F365" i="12" s="1"/>
  <c r="E349" i="12"/>
  <c r="F349" i="12" s="1"/>
  <c r="E285" i="12"/>
  <c r="F285" i="12" s="1"/>
  <c r="E269" i="12"/>
  <c r="F269" i="12" s="1"/>
  <c r="E237" i="12"/>
  <c r="F237" i="12" s="1"/>
  <c r="E221" i="12"/>
  <c r="F221" i="12" s="1"/>
  <c r="E205" i="12"/>
  <c r="F205" i="12" s="1"/>
  <c r="E189" i="12"/>
  <c r="F189" i="12" s="1"/>
  <c r="E125" i="12"/>
  <c r="F125" i="12" s="1"/>
  <c r="E556" i="12"/>
  <c r="F556" i="12" s="1"/>
  <c r="E540" i="12"/>
  <c r="F540" i="12" s="1"/>
  <c r="E524" i="12"/>
  <c r="F524" i="12" s="1"/>
  <c r="E508" i="12"/>
  <c r="F508" i="12" s="1"/>
  <c r="E492" i="12"/>
  <c r="F492" i="12" s="1"/>
  <c r="E444" i="12"/>
  <c r="F444" i="12" s="1"/>
  <c r="E428" i="12"/>
  <c r="F428" i="12" s="1"/>
  <c r="E412" i="12"/>
  <c r="F412" i="12" s="1"/>
  <c r="E396" i="12"/>
  <c r="F396" i="12" s="1"/>
  <c r="E236" i="12"/>
  <c r="F236" i="12" s="1"/>
  <c r="E587" i="12"/>
  <c r="F587" i="12" s="1"/>
  <c r="E555" i="12"/>
  <c r="F555" i="12" s="1"/>
  <c r="E539" i="12"/>
  <c r="F539" i="12" s="1"/>
  <c r="E523" i="12"/>
  <c r="F523" i="12" s="1"/>
  <c r="E507" i="12"/>
  <c r="F507" i="12" s="1"/>
  <c r="E491" i="12"/>
  <c r="F491" i="12" s="1"/>
  <c r="E475" i="12"/>
  <c r="F475" i="12" s="1"/>
  <c r="E427" i="12"/>
  <c r="F427" i="12" s="1"/>
  <c r="E395" i="12"/>
  <c r="F395" i="12" s="1"/>
  <c r="E347" i="12"/>
  <c r="F347" i="12" s="1"/>
  <c r="E331" i="12"/>
  <c r="F331" i="12" s="1"/>
  <c r="E267" i="12"/>
  <c r="F267" i="12" s="1"/>
  <c r="E251" i="12"/>
  <c r="F251" i="12" s="1"/>
  <c r="E235" i="12"/>
  <c r="F235" i="12" s="1"/>
  <c r="E219" i="12"/>
  <c r="F219" i="12" s="1"/>
  <c r="E203" i="12"/>
  <c r="F203" i="12" s="1"/>
  <c r="E155" i="12"/>
  <c r="F155" i="12" s="1"/>
  <c r="E46" i="12"/>
  <c r="F46" i="12" s="1"/>
  <c r="E30" i="12"/>
  <c r="F30" i="12" s="1"/>
  <c r="E14" i="12"/>
  <c r="F14" i="12" s="1"/>
  <c r="E481" i="12"/>
  <c r="F481" i="12" s="1"/>
  <c r="E93" i="12"/>
  <c r="F93" i="12" s="1"/>
  <c r="E77" i="12"/>
  <c r="F77" i="12" s="1"/>
  <c r="E29" i="12"/>
  <c r="F29" i="12" s="1"/>
  <c r="E13" i="12"/>
  <c r="F13" i="12" s="1"/>
  <c r="E74" i="12"/>
  <c r="F74" i="12" s="1"/>
  <c r="E58" i="12"/>
  <c r="F58" i="12" s="1"/>
  <c r="E42" i="12"/>
  <c r="F42" i="12" s="1"/>
  <c r="E10" i="12"/>
  <c r="F10" i="12" s="1"/>
  <c r="E57" i="12"/>
  <c r="F57" i="12" s="1"/>
  <c r="E41" i="12"/>
  <c r="F41" i="12" s="1"/>
  <c r="E104" i="12"/>
  <c r="F104" i="12" s="1"/>
  <c r="E56" i="12"/>
  <c r="F56" i="12" s="1"/>
  <c r="E40" i="12"/>
  <c r="F40" i="12" s="1"/>
  <c r="E24" i="12"/>
  <c r="F24" i="12" s="1"/>
  <c r="E8" i="12"/>
  <c r="F8" i="12" s="1"/>
  <c r="E85" i="12"/>
  <c r="F85" i="12" s="1"/>
  <c r="E69" i="12"/>
  <c r="F69" i="12" s="1"/>
  <c r="E37" i="12"/>
  <c r="F37" i="12" s="1"/>
  <c r="E21" i="12"/>
  <c r="F21" i="12" s="1"/>
  <c r="E5" i="12"/>
  <c r="F5" i="12" s="1"/>
  <c r="E51" i="12"/>
  <c r="F51" i="12" s="1"/>
  <c r="E32" i="12"/>
  <c r="F32" i="12" s="1"/>
  <c r="E336" i="12"/>
  <c r="F336" i="12" s="1"/>
  <c r="E9" i="12"/>
  <c r="F9" i="12" s="1"/>
  <c r="E583" i="12"/>
  <c r="F583" i="12" s="1"/>
  <c r="E567" i="12"/>
  <c r="F567" i="12" s="1"/>
  <c r="E551" i="12"/>
  <c r="F551" i="12" s="1"/>
  <c r="E519" i="12"/>
  <c r="F519" i="12" s="1"/>
  <c r="E487" i="12"/>
  <c r="F487" i="12" s="1"/>
  <c r="E471" i="12"/>
  <c r="F471" i="12" s="1"/>
  <c r="E455" i="12"/>
  <c r="F455" i="12" s="1"/>
  <c r="E439" i="12"/>
  <c r="F439" i="12" s="1"/>
  <c r="E391" i="12"/>
  <c r="F391" i="12" s="1"/>
  <c r="E375" i="12"/>
  <c r="F375" i="12" s="1"/>
  <c r="E359" i="12"/>
  <c r="F359" i="12" s="1"/>
  <c r="E183" i="12"/>
  <c r="F183" i="12" s="1"/>
  <c r="E151" i="12"/>
  <c r="F151" i="12" s="1"/>
  <c r="E7" i="12"/>
  <c r="F7" i="12" s="1"/>
  <c r="E577" i="11"/>
  <c r="F577" i="11" s="1"/>
  <c r="B577" i="12" s="1"/>
  <c r="E577" i="12" s="1"/>
  <c r="F577" i="12" s="1"/>
  <c r="E561" i="11"/>
  <c r="F561" i="11" s="1"/>
  <c r="B561" i="12" s="1"/>
  <c r="E561" i="12" s="1"/>
  <c r="F561" i="12" s="1"/>
  <c r="E545" i="11"/>
  <c r="F545" i="11" s="1"/>
  <c r="B545" i="12" s="1"/>
  <c r="E545" i="12" s="1"/>
  <c r="F545" i="12" s="1"/>
  <c r="E529" i="11"/>
  <c r="F529" i="11" s="1"/>
  <c r="B529" i="12" s="1"/>
  <c r="E529" i="12" s="1"/>
  <c r="F529" i="12" s="1"/>
  <c r="E513" i="11"/>
  <c r="F513" i="11" s="1"/>
  <c r="B513" i="12" s="1"/>
  <c r="E513" i="12" s="1"/>
  <c r="F513" i="12" s="1"/>
  <c r="E465" i="11"/>
  <c r="F465" i="11" s="1"/>
  <c r="B465" i="12" s="1"/>
  <c r="E465" i="12" s="1"/>
  <c r="F465" i="12" s="1"/>
  <c r="E449" i="11"/>
  <c r="F449" i="11" s="1"/>
  <c r="B449" i="12" s="1"/>
  <c r="E433" i="11"/>
  <c r="F433" i="11" s="1"/>
  <c r="B433" i="12" s="1"/>
  <c r="E433" i="12" s="1"/>
  <c r="F433" i="12" s="1"/>
  <c r="E321" i="11"/>
  <c r="F321" i="11" s="1"/>
  <c r="B321" i="12" s="1"/>
  <c r="E321" i="12" s="1"/>
  <c r="F321" i="12" s="1"/>
  <c r="E305" i="11"/>
  <c r="F305" i="11" s="1"/>
  <c r="B305" i="12" s="1"/>
  <c r="E305" i="12" s="1"/>
  <c r="F305" i="12" s="1"/>
  <c r="E289" i="11"/>
  <c r="F289" i="11" s="1"/>
  <c r="B289" i="12" s="1"/>
  <c r="E289" i="12" s="1"/>
  <c r="F289" i="12" s="1"/>
  <c r="E273" i="11"/>
  <c r="F273" i="11" s="1"/>
  <c r="B273" i="12" s="1"/>
  <c r="E273" i="12" s="1"/>
  <c r="F273" i="12" s="1"/>
  <c r="E257" i="11"/>
  <c r="F257" i="11" s="1"/>
  <c r="B257" i="12" s="1"/>
  <c r="E257" i="12" s="1"/>
  <c r="F257" i="12" s="1"/>
  <c r="E209" i="11"/>
  <c r="F209" i="11" s="1"/>
  <c r="B209" i="12" s="1"/>
  <c r="E193" i="11"/>
  <c r="F193" i="11" s="1"/>
  <c r="B193" i="12" s="1"/>
  <c r="E177" i="11"/>
  <c r="F177" i="11" s="1"/>
  <c r="B177" i="12" s="1"/>
  <c r="E177" i="12" s="1"/>
  <c r="F177" i="12" s="1"/>
  <c r="E161" i="11"/>
  <c r="F161" i="11" s="1"/>
  <c r="B161" i="12" s="1"/>
  <c r="E161" i="12" s="1"/>
  <c r="F161" i="12" s="1"/>
  <c r="E145" i="11"/>
  <c r="F145" i="11" s="1"/>
  <c r="B145" i="12" s="1"/>
  <c r="E591" i="11"/>
  <c r="F591" i="11" s="1"/>
  <c r="B591" i="12" s="1"/>
  <c r="E591" i="12" s="1"/>
  <c r="F591" i="12" s="1"/>
  <c r="E575" i="11"/>
  <c r="F575" i="11" s="1"/>
  <c r="B575" i="12" s="1"/>
  <c r="E575" i="12" s="1"/>
  <c r="F575" i="12" s="1"/>
  <c r="E543" i="11"/>
  <c r="F543" i="11" s="1"/>
  <c r="B543" i="12" s="1"/>
  <c r="E543" i="12" s="1"/>
  <c r="F543" i="12" s="1"/>
  <c r="E254" i="11"/>
  <c r="F254" i="11" s="1"/>
  <c r="B254" i="12" s="1"/>
  <c r="E174" i="11"/>
  <c r="F174" i="11" s="1"/>
  <c r="B174" i="12" s="1"/>
  <c r="E174" i="12" s="1"/>
  <c r="F174" i="12" s="1"/>
  <c r="E126" i="11"/>
  <c r="F126" i="11" s="1"/>
  <c r="B126" i="12" s="1"/>
  <c r="E110" i="11"/>
  <c r="F110" i="11" s="1"/>
  <c r="B110" i="12" s="1"/>
  <c r="F170" i="11"/>
  <c r="B170" i="12" s="1"/>
  <c r="E78" i="11"/>
  <c r="F78" i="11" s="1"/>
  <c r="B78" i="12" s="1"/>
  <c r="E78" i="12" s="1"/>
  <c r="F78" i="12" s="1"/>
  <c r="E411" i="11"/>
  <c r="F411" i="11" s="1"/>
  <c r="B411" i="12" s="1"/>
  <c r="E411" i="12" s="1"/>
  <c r="F411" i="12" s="1"/>
  <c r="E116" i="11"/>
  <c r="F116" i="11" s="1"/>
  <c r="B116" i="12" s="1"/>
  <c r="E116" i="12" s="1"/>
  <c r="F116" i="12" s="1"/>
  <c r="F364" i="11"/>
  <c r="B364" i="12" s="1"/>
  <c r="F476" i="11"/>
  <c r="B476" i="12" s="1"/>
  <c r="E476" i="12" s="1"/>
  <c r="F476" i="12" s="1"/>
  <c r="F538" i="11"/>
  <c r="B538" i="12" s="1"/>
  <c r="E538" i="12" s="1"/>
  <c r="F538" i="12" s="1"/>
  <c r="F596" i="11"/>
  <c r="B596" i="12" s="1"/>
  <c r="F350" i="11"/>
  <c r="B350" i="12" s="1"/>
  <c r="E350" i="12" s="1"/>
  <c r="F350" i="12" s="1"/>
  <c r="E16" i="11"/>
  <c r="F16" i="11" s="1"/>
  <c r="B16" i="12" s="1"/>
  <c r="E16" i="12" s="1"/>
  <c r="F16" i="12" s="1"/>
  <c r="F407" i="11"/>
  <c r="B407" i="12" s="1"/>
  <c r="E407" i="12" s="1"/>
  <c r="F407" i="12" s="1"/>
  <c r="E401" i="11"/>
  <c r="F401" i="11" s="1"/>
  <c r="B401" i="12" s="1"/>
  <c r="E401" i="12" s="1"/>
  <c r="F401" i="12" s="1"/>
  <c r="F64" i="11"/>
  <c r="B64" i="12" s="1"/>
  <c r="E64" i="12" s="1"/>
  <c r="F64" i="12" s="1"/>
  <c r="F96" i="11"/>
  <c r="B96" i="12" s="1"/>
  <c r="E96" i="12" s="1"/>
  <c r="F96" i="12" s="1"/>
  <c r="F128" i="11"/>
  <c r="B128" i="12" s="1"/>
  <c r="E353" i="11"/>
  <c r="F353" i="11" s="1"/>
  <c r="B353" i="12" s="1"/>
  <c r="E353" i="12" s="1"/>
  <c r="F353" i="12" s="1"/>
  <c r="E385" i="11"/>
  <c r="F385" i="11" s="1"/>
  <c r="B385" i="12" s="1"/>
  <c r="E385" i="12" s="1"/>
  <c r="F385" i="12" s="1"/>
  <c r="F48" i="11"/>
  <c r="B48" i="12" s="1"/>
  <c r="E48" i="12" s="1"/>
  <c r="F48" i="12" s="1"/>
  <c r="E593" i="11"/>
  <c r="F593" i="11" s="1"/>
  <c r="B593" i="12" s="1"/>
  <c r="E593" i="12" s="1"/>
  <c r="F593" i="12" s="1"/>
  <c r="F80" i="11"/>
  <c r="B80" i="12" s="1"/>
  <c r="E417" i="11"/>
  <c r="F417" i="11" s="1"/>
  <c r="B417" i="12" s="1"/>
  <c r="F112" i="11"/>
  <c r="B112" i="12" s="1"/>
  <c r="E112" i="12" s="1"/>
  <c r="F112" i="12" s="1"/>
  <c r="F398" i="11"/>
  <c r="B398" i="12" s="1"/>
  <c r="E369" i="11"/>
  <c r="F369" i="11" s="1"/>
  <c r="B369" i="12" s="1"/>
  <c r="E369" i="12" s="1"/>
  <c r="F369" i="12" s="1"/>
  <c r="E7" i="11"/>
  <c r="F7" i="11" s="1"/>
  <c r="B7" i="12" s="1"/>
  <c r="E23" i="11"/>
  <c r="F23" i="11" s="1"/>
  <c r="B23" i="12" s="1"/>
  <c r="E23" i="12" s="1"/>
  <c r="F23" i="12" s="1"/>
  <c r="E39" i="11"/>
  <c r="F39" i="11" s="1"/>
  <c r="B39" i="12" s="1"/>
  <c r="E39" i="12" s="1"/>
  <c r="F39" i="12" s="1"/>
  <c r="E55" i="11"/>
  <c r="F55" i="11" s="1"/>
  <c r="B55" i="12" s="1"/>
  <c r="E55" i="12" s="1"/>
  <c r="F55" i="12" s="1"/>
  <c r="E71" i="11"/>
  <c r="F71" i="11" s="1"/>
  <c r="B71" i="12" s="1"/>
  <c r="E71" i="12" s="1"/>
  <c r="F71" i="12" s="1"/>
  <c r="E87" i="11"/>
  <c r="F87" i="11" s="1"/>
  <c r="B87" i="12" s="1"/>
  <c r="E103" i="11"/>
  <c r="F103" i="11" s="1"/>
  <c r="B103" i="12" s="1"/>
  <c r="E103" i="12" s="1"/>
  <c r="F103" i="12" s="1"/>
  <c r="E119" i="11"/>
  <c r="F119" i="11" s="1"/>
  <c r="B119" i="12" s="1"/>
  <c r="E119" i="12" s="1"/>
  <c r="F119" i="12" s="1"/>
  <c r="E135" i="11"/>
  <c r="F135" i="11" s="1"/>
  <c r="B135" i="12" s="1"/>
  <c r="E135" i="12" s="1"/>
  <c r="F135" i="12" s="1"/>
  <c r="E184" i="11"/>
  <c r="F184" i="11" s="1"/>
  <c r="B184" i="12" s="1"/>
  <c r="E184" i="12" s="1"/>
  <c r="F184" i="12" s="1"/>
  <c r="E208" i="11"/>
  <c r="F208" i="11" s="1"/>
  <c r="B208" i="12" s="1"/>
  <c r="E208" i="12" s="1"/>
  <c r="F208" i="12" s="1"/>
  <c r="F220" i="11"/>
  <c r="B220" i="12" s="1"/>
  <c r="E220" i="12" s="1"/>
  <c r="F220" i="12" s="1"/>
  <c r="E227" i="11"/>
  <c r="F227" i="11" s="1"/>
  <c r="B227" i="12" s="1"/>
  <c r="E249" i="11"/>
  <c r="F249" i="11" s="1"/>
  <c r="B249" i="12" s="1"/>
  <c r="E249" i="12" s="1"/>
  <c r="F249" i="12" s="1"/>
  <c r="E216" i="11"/>
  <c r="F216" i="11" s="1"/>
  <c r="B216" i="12" s="1"/>
  <c r="E216" i="12" s="1"/>
  <c r="F216" i="12" s="1"/>
  <c r="E232" i="11"/>
  <c r="F232" i="11" s="1"/>
  <c r="B232" i="12" s="1"/>
  <c r="E232" i="12" s="1"/>
  <c r="F232" i="12" s="1"/>
  <c r="E307" i="11"/>
  <c r="F307" i="11" s="1"/>
  <c r="B307" i="12" s="1"/>
  <c r="E307" i="12" s="1"/>
  <c r="F307" i="12" s="1"/>
  <c r="E12" i="11"/>
  <c r="F12" i="11" s="1"/>
  <c r="B12" i="12" s="1"/>
  <c r="E12" i="12" s="1"/>
  <c r="F12" i="12" s="1"/>
  <c r="E28" i="11"/>
  <c r="F28" i="11" s="1"/>
  <c r="B28" i="12" s="1"/>
  <c r="E28" i="12" s="1"/>
  <c r="F28" i="12" s="1"/>
  <c r="E44" i="11"/>
  <c r="F44" i="11" s="1"/>
  <c r="B44" i="12" s="1"/>
  <c r="E60" i="11"/>
  <c r="F60" i="11" s="1"/>
  <c r="B60" i="12" s="1"/>
  <c r="E60" i="12" s="1"/>
  <c r="F60" i="12" s="1"/>
  <c r="E76" i="11"/>
  <c r="F76" i="11" s="1"/>
  <c r="B76" i="12" s="1"/>
  <c r="E76" i="12" s="1"/>
  <c r="F76" i="12" s="1"/>
  <c r="E92" i="11"/>
  <c r="F92" i="11" s="1"/>
  <c r="B92" i="12" s="1"/>
  <c r="E92" i="12" s="1"/>
  <c r="F92" i="12" s="1"/>
  <c r="E108" i="11"/>
  <c r="F108" i="11" s="1"/>
  <c r="B108" i="12" s="1"/>
  <c r="E124" i="11"/>
  <c r="F124" i="11" s="1"/>
  <c r="B124" i="12" s="1"/>
  <c r="E124" i="12" s="1"/>
  <c r="F124" i="12" s="1"/>
  <c r="E140" i="11"/>
  <c r="F140" i="11" s="1"/>
  <c r="B140" i="12" s="1"/>
  <c r="E140" i="12" s="1"/>
  <c r="F140" i="12" s="1"/>
  <c r="E147" i="11"/>
  <c r="F147" i="11" s="1"/>
  <c r="B147" i="12" s="1"/>
  <c r="E147" i="12" s="1"/>
  <c r="F147" i="12" s="1"/>
  <c r="E187" i="11"/>
  <c r="F187" i="11" s="1"/>
  <c r="B187" i="12" s="1"/>
  <c r="E187" i="12" s="1"/>
  <c r="F187" i="12" s="1"/>
  <c r="E196" i="11"/>
  <c r="F196" i="11" s="1"/>
  <c r="B196" i="12" s="1"/>
  <c r="E196" i="12" s="1"/>
  <c r="F196" i="12" s="1"/>
  <c r="E3" i="11"/>
  <c r="F3" i="11" s="1"/>
  <c r="B3" i="12" s="1"/>
  <c r="E3" i="12" s="1"/>
  <c r="F3" i="12" s="1"/>
  <c r="E19" i="11"/>
  <c r="F19" i="11" s="1"/>
  <c r="B19" i="12" s="1"/>
  <c r="E19" i="12" s="1"/>
  <c r="F19" i="12" s="1"/>
  <c r="E35" i="11"/>
  <c r="F35" i="11" s="1"/>
  <c r="B35" i="12" s="1"/>
  <c r="E35" i="12" s="1"/>
  <c r="F35" i="12" s="1"/>
  <c r="E51" i="11"/>
  <c r="F51" i="11" s="1"/>
  <c r="B51" i="12" s="1"/>
  <c r="E67" i="11"/>
  <c r="F67" i="11" s="1"/>
  <c r="B67" i="12" s="1"/>
  <c r="E67" i="12" s="1"/>
  <c r="F67" i="12" s="1"/>
  <c r="E83" i="11"/>
  <c r="F83" i="11" s="1"/>
  <c r="B83" i="12" s="1"/>
  <c r="E83" i="12" s="1"/>
  <c r="F83" i="12" s="1"/>
  <c r="E99" i="11"/>
  <c r="F99" i="11" s="1"/>
  <c r="B99" i="12" s="1"/>
  <c r="E99" i="12" s="1"/>
  <c r="F99" i="12" s="1"/>
  <c r="E115" i="11"/>
  <c r="F115" i="11" s="1"/>
  <c r="B115" i="12" s="1"/>
  <c r="E115" i="12" s="1"/>
  <c r="F115" i="12" s="1"/>
  <c r="E131" i="11"/>
  <c r="F131" i="11" s="1"/>
  <c r="B131" i="12" s="1"/>
  <c r="E131" i="12" s="1"/>
  <c r="F131" i="12" s="1"/>
  <c r="E153" i="11"/>
  <c r="F153" i="11" s="1"/>
  <c r="B153" i="12" s="1"/>
  <c r="E153" i="12" s="1"/>
  <c r="F153" i="12" s="1"/>
  <c r="F167" i="11"/>
  <c r="B167" i="12" s="1"/>
  <c r="E167" i="12" s="1"/>
  <c r="F167" i="12" s="1"/>
  <c r="E173" i="11"/>
  <c r="F173" i="11" s="1"/>
  <c r="B173" i="12" s="1"/>
  <c r="E173" i="12" s="1"/>
  <c r="F173" i="12" s="1"/>
  <c r="E199" i="11"/>
  <c r="F199" i="11" s="1"/>
  <c r="B199" i="12" s="1"/>
  <c r="E199" i="12" s="1"/>
  <c r="F199" i="12" s="1"/>
  <c r="E233" i="11"/>
  <c r="F233" i="11" s="1"/>
  <c r="B233" i="12" s="1"/>
  <c r="E233" i="12" s="1"/>
  <c r="F233" i="12" s="1"/>
  <c r="E275" i="11"/>
  <c r="F275" i="11" s="1"/>
  <c r="B275" i="12" s="1"/>
  <c r="E275" i="12" s="1"/>
  <c r="F275" i="12" s="1"/>
  <c r="F217" i="11"/>
  <c r="B217" i="12" s="1"/>
  <c r="E217" i="12" s="1"/>
  <c r="F217" i="12" s="1"/>
  <c r="F300" i="11"/>
  <c r="B300" i="12" s="1"/>
  <c r="E300" i="12" s="1"/>
  <c r="F300" i="12" s="1"/>
  <c r="E17" i="11"/>
  <c r="F17" i="11" s="1"/>
  <c r="B17" i="12" s="1"/>
  <c r="E17" i="12" s="1"/>
  <c r="F17" i="12" s="1"/>
  <c r="E33" i="11"/>
  <c r="F33" i="11" s="1"/>
  <c r="B33" i="12" s="1"/>
  <c r="E33" i="12" s="1"/>
  <c r="F33" i="12" s="1"/>
  <c r="E49" i="11"/>
  <c r="F49" i="11" s="1"/>
  <c r="B49" i="12" s="1"/>
  <c r="E49" i="12" s="1"/>
  <c r="F49" i="12" s="1"/>
  <c r="E65" i="11"/>
  <c r="F65" i="11" s="1"/>
  <c r="B65" i="12" s="1"/>
  <c r="E65" i="12" s="1"/>
  <c r="F65" i="12" s="1"/>
  <c r="E81" i="11"/>
  <c r="F81" i="11" s="1"/>
  <c r="B81" i="12" s="1"/>
  <c r="E97" i="11"/>
  <c r="F97" i="11" s="1"/>
  <c r="B97" i="12" s="1"/>
  <c r="E97" i="12" s="1"/>
  <c r="F97" i="12" s="1"/>
  <c r="E113" i="11"/>
  <c r="F113" i="11" s="1"/>
  <c r="B113" i="12" s="1"/>
  <c r="E113" i="12" s="1"/>
  <c r="F113" i="12" s="1"/>
  <c r="E129" i="11"/>
  <c r="F129" i="11" s="1"/>
  <c r="B129" i="12" s="1"/>
  <c r="E129" i="12" s="1"/>
  <c r="F129" i="12" s="1"/>
  <c r="E185" i="11"/>
  <c r="F185" i="11" s="1"/>
  <c r="B185" i="12" s="1"/>
  <c r="E185" i="12" s="1"/>
  <c r="F185" i="12" s="1"/>
  <c r="F268" i="11"/>
  <c r="B268" i="12" s="1"/>
  <c r="E268" i="12" s="1"/>
  <c r="F268" i="12" s="1"/>
  <c r="E337" i="11"/>
  <c r="F337" i="11" s="1"/>
  <c r="B337" i="12" s="1"/>
  <c r="E337" i="12" s="1"/>
  <c r="F337" i="12" s="1"/>
  <c r="E156" i="11"/>
  <c r="F156" i="11" s="1"/>
  <c r="B156" i="12" s="1"/>
  <c r="E156" i="12" s="1"/>
  <c r="F156" i="12" s="1"/>
  <c r="E168" i="11"/>
  <c r="F168" i="11" s="1"/>
  <c r="B168" i="12" s="1"/>
  <c r="E168" i="12" s="1"/>
  <c r="F168" i="12" s="1"/>
  <c r="E176" i="11"/>
  <c r="F176" i="11" s="1"/>
  <c r="B176" i="12" s="1"/>
  <c r="E176" i="12" s="1"/>
  <c r="F176" i="12" s="1"/>
  <c r="E179" i="11"/>
  <c r="F179" i="11" s="1"/>
  <c r="B179" i="12" s="1"/>
  <c r="E179" i="12" s="1"/>
  <c r="F179" i="12" s="1"/>
  <c r="E200" i="11"/>
  <c r="F200" i="11" s="1"/>
  <c r="B200" i="12" s="1"/>
  <c r="E200" i="12" s="1"/>
  <c r="F200" i="12" s="1"/>
  <c r="E441" i="11"/>
  <c r="F441" i="11" s="1"/>
  <c r="B441" i="12" s="1"/>
  <c r="E441" i="12" s="1"/>
  <c r="F441" i="12" s="1"/>
  <c r="E6" i="11"/>
  <c r="F6" i="11" s="1"/>
  <c r="B6" i="12" s="1"/>
  <c r="E6" i="12" s="1"/>
  <c r="F6" i="12" s="1"/>
  <c r="E22" i="11"/>
  <c r="F22" i="11" s="1"/>
  <c r="B22" i="12" s="1"/>
  <c r="E22" i="12" s="1"/>
  <c r="F22" i="12" s="1"/>
  <c r="E38" i="11"/>
  <c r="F38" i="11" s="1"/>
  <c r="B38" i="12" s="1"/>
  <c r="E38" i="12" s="1"/>
  <c r="F38" i="12" s="1"/>
  <c r="E54" i="11"/>
  <c r="F54" i="11" s="1"/>
  <c r="B54" i="12" s="1"/>
  <c r="E54" i="12" s="1"/>
  <c r="F54" i="12" s="1"/>
  <c r="E70" i="11"/>
  <c r="F70" i="11" s="1"/>
  <c r="B70" i="12" s="1"/>
  <c r="E70" i="12" s="1"/>
  <c r="F70" i="12" s="1"/>
  <c r="E86" i="11"/>
  <c r="F86" i="11" s="1"/>
  <c r="B86" i="12" s="1"/>
  <c r="E86" i="12" s="1"/>
  <c r="F86" i="12" s="1"/>
  <c r="E102" i="11"/>
  <c r="F102" i="11" s="1"/>
  <c r="B102" i="12" s="1"/>
  <c r="E102" i="12" s="1"/>
  <c r="F102" i="12" s="1"/>
  <c r="E118" i="11"/>
  <c r="F118" i="11" s="1"/>
  <c r="B118" i="12" s="1"/>
  <c r="E118" i="12" s="1"/>
  <c r="F118" i="12" s="1"/>
  <c r="E134" i="11"/>
  <c r="F134" i="11" s="1"/>
  <c r="B134" i="12" s="1"/>
  <c r="E134" i="12" s="1"/>
  <c r="F134" i="12" s="1"/>
  <c r="E162" i="11"/>
  <c r="F162" i="11" s="1"/>
  <c r="B162" i="12" s="1"/>
  <c r="E188" i="11"/>
  <c r="F188" i="11" s="1"/>
  <c r="B188" i="12" s="1"/>
  <c r="E188" i="12" s="1"/>
  <c r="F188" i="12" s="1"/>
  <c r="E323" i="11"/>
  <c r="F323" i="11" s="1"/>
  <c r="B323" i="12" s="1"/>
  <c r="E323" i="12" s="1"/>
  <c r="F323" i="12" s="1"/>
  <c r="E259" i="11"/>
  <c r="F259" i="11" s="1"/>
  <c r="B259" i="12" s="1"/>
  <c r="E259" i="12" s="1"/>
  <c r="F259" i="12" s="1"/>
  <c r="E264" i="11"/>
  <c r="F264" i="11" s="1"/>
  <c r="B264" i="12" s="1"/>
  <c r="E264" i="12" s="1"/>
  <c r="F264" i="12" s="1"/>
  <c r="E194" i="11"/>
  <c r="F194" i="11" s="1"/>
  <c r="B194" i="12" s="1"/>
  <c r="E194" i="12" s="1"/>
  <c r="F194" i="12" s="1"/>
  <c r="E291" i="11"/>
  <c r="F291" i="11" s="1"/>
  <c r="B291" i="12" s="1"/>
  <c r="E291" i="12" s="1"/>
  <c r="F291" i="12" s="1"/>
  <c r="E11" i="11"/>
  <c r="F11" i="11" s="1"/>
  <c r="B11" i="12" s="1"/>
  <c r="E11" i="12" s="1"/>
  <c r="F11" i="12" s="1"/>
  <c r="E27" i="11"/>
  <c r="F27" i="11" s="1"/>
  <c r="B27" i="12" s="1"/>
  <c r="E43" i="11"/>
  <c r="F43" i="11" s="1"/>
  <c r="B43" i="12" s="1"/>
  <c r="E59" i="11"/>
  <c r="F59" i="11" s="1"/>
  <c r="B59" i="12" s="1"/>
  <c r="E59" i="12" s="1"/>
  <c r="F59" i="12" s="1"/>
  <c r="E75" i="11"/>
  <c r="F75" i="11" s="1"/>
  <c r="B75" i="12" s="1"/>
  <c r="E75" i="12" s="1"/>
  <c r="F75" i="12" s="1"/>
  <c r="E91" i="11"/>
  <c r="F91" i="11" s="1"/>
  <c r="B91" i="12" s="1"/>
  <c r="E91" i="12" s="1"/>
  <c r="F91" i="12" s="1"/>
  <c r="E107" i="11"/>
  <c r="F107" i="11" s="1"/>
  <c r="B107" i="12" s="1"/>
  <c r="E107" i="12" s="1"/>
  <c r="F107" i="12" s="1"/>
  <c r="E123" i="11"/>
  <c r="F123" i="11" s="1"/>
  <c r="B123" i="12" s="1"/>
  <c r="E123" i="12" s="1"/>
  <c r="F123" i="12" s="1"/>
  <c r="E139" i="11"/>
  <c r="F139" i="11" s="1"/>
  <c r="B139" i="12" s="1"/>
  <c r="E139" i="12" s="1"/>
  <c r="F139" i="12" s="1"/>
  <c r="E146" i="11"/>
  <c r="F146" i="11" s="1"/>
  <c r="B146" i="12" s="1"/>
  <c r="F204" i="11"/>
  <c r="B204" i="12" s="1"/>
  <c r="E204" i="12" s="1"/>
  <c r="F204" i="12" s="1"/>
  <c r="F252" i="11"/>
  <c r="B252" i="12" s="1"/>
  <c r="E252" i="12" s="1"/>
  <c r="F252" i="12" s="1"/>
  <c r="F316" i="11"/>
  <c r="B316" i="12" s="1"/>
  <c r="E352" i="11"/>
  <c r="F352" i="11" s="1"/>
  <c r="B352" i="12" s="1"/>
  <c r="E352" i="12" s="1"/>
  <c r="F352" i="12" s="1"/>
  <c r="E152" i="11"/>
  <c r="F152" i="11" s="1"/>
  <c r="B152" i="12" s="1"/>
  <c r="E152" i="12" s="1"/>
  <c r="F152" i="12" s="1"/>
  <c r="E160" i="11"/>
  <c r="F160" i="11" s="1"/>
  <c r="B160" i="12" s="1"/>
  <c r="E160" i="12" s="1"/>
  <c r="F160" i="12" s="1"/>
  <c r="E163" i="11"/>
  <c r="F163" i="11" s="1"/>
  <c r="B163" i="12" s="1"/>
  <c r="E243" i="11"/>
  <c r="F243" i="11" s="1"/>
  <c r="B243" i="12" s="1"/>
  <c r="E243" i="12" s="1"/>
  <c r="F243" i="12" s="1"/>
  <c r="F284" i="11"/>
  <c r="B284" i="12" s="1"/>
  <c r="E284" i="12" s="1"/>
  <c r="F284" i="12" s="1"/>
  <c r="F172" i="11"/>
  <c r="B172" i="12" s="1"/>
  <c r="F192" i="11"/>
  <c r="B192" i="12" s="1"/>
  <c r="E195" i="11"/>
  <c r="F195" i="11" s="1"/>
  <c r="B195" i="12" s="1"/>
  <c r="E195" i="12" s="1"/>
  <c r="F195" i="12" s="1"/>
  <c r="E211" i="11"/>
  <c r="F211" i="11" s="1"/>
  <c r="B211" i="12" s="1"/>
  <c r="E248" i="11"/>
  <c r="F248" i="11" s="1"/>
  <c r="B248" i="12" s="1"/>
  <c r="E248" i="12" s="1"/>
  <c r="F248" i="12" s="1"/>
  <c r="E464" i="11"/>
  <c r="F464" i="11" s="1"/>
  <c r="B464" i="12" s="1"/>
  <c r="E464" i="12" s="1"/>
  <c r="F464" i="12" s="1"/>
  <c r="E512" i="11"/>
  <c r="F512" i="11" s="1"/>
  <c r="B512" i="12" s="1"/>
  <c r="E368" i="11"/>
  <c r="F368" i="11" s="1"/>
  <c r="B368" i="12" s="1"/>
  <c r="E368" i="12" s="1"/>
  <c r="F368" i="12" s="1"/>
  <c r="E393" i="11"/>
  <c r="F393" i="11" s="1"/>
  <c r="B393" i="12" s="1"/>
  <c r="E393" i="12" s="1"/>
  <c r="F393" i="12" s="1"/>
  <c r="E416" i="11"/>
  <c r="F416" i="11" s="1"/>
  <c r="B416" i="12" s="1"/>
  <c r="F521" i="11"/>
  <c r="B521" i="12" s="1"/>
  <c r="E521" i="12" s="1"/>
  <c r="F521" i="12" s="1"/>
  <c r="E569" i="11"/>
  <c r="F569" i="11" s="1"/>
  <c r="B569" i="12" s="1"/>
  <c r="E569" i="12" s="1"/>
  <c r="F569" i="12" s="1"/>
  <c r="E544" i="11"/>
  <c r="F544" i="11" s="1"/>
  <c r="B544" i="12" s="1"/>
  <c r="E544" i="12" s="1"/>
  <c r="F544" i="12" s="1"/>
  <c r="E280" i="11"/>
  <c r="F280" i="11" s="1"/>
  <c r="B280" i="12" s="1"/>
  <c r="E296" i="11"/>
  <c r="F296" i="11" s="1"/>
  <c r="B296" i="12" s="1"/>
  <c r="E312" i="11"/>
  <c r="F312" i="11" s="1"/>
  <c r="B312" i="12" s="1"/>
  <c r="E312" i="12" s="1"/>
  <c r="F312" i="12" s="1"/>
  <c r="E328" i="11"/>
  <c r="F328" i="11" s="1"/>
  <c r="B328" i="12" s="1"/>
  <c r="E328" i="12" s="1"/>
  <c r="F328" i="12" s="1"/>
  <c r="E335" i="11"/>
  <c r="F335" i="11" s="1"/>
  <c r="B335" i="12" s="1"/>
  <c r="F473" i="11"/>
  <c r="B473" i="12" s="1"/>
  <c r="E473" i="12" s="1"/>
  <c r="F473" i="12" s="1"/>
  <c r="E592" i="11"/>
  <c r="F592" i="11" s="1"/>
  <c r="B592" i="12" s="1"/>
  <c r="E592" i="12" s="1"/>
  <c r="F592" i="12" s="1"/>
  <c r="F360" i="11"/>
  <c r="B360" i="12" s="1"/>
  <c r="E360" i="12" s="1"/>
  <c r="F360" i="12" s="1"/>
  <c r="E496" i="11"/>
  <c r="F496" i="11" s="1"/>
  <c r="B496" i="12" s="1"/>
  <c r="E496" i="12" s="1"/>
  <c r="F496" i="12" s="1"/>
  <c r="F377" i="11"/>
  <c r="B377" i="12" s="1"/>
  <c r="E377" i="12" s="1"/>
  <c r="F377" i="12" s="1"/>
  <c r="E425" i="11"/>
  <c r="F425" i="11" s="1"/>
  <c r="B425" i="12" s="1"/>
  <c r="E448" i="11"/>
  <c r="F448" i="11" s="1"/>
  <c r="B448" i="12" s="1"/>
  <c r="E553" i="11"/>
  <c r="F553" i="11" s="1"/>
  <c r="B553" i="12" s="1"/>
  <c r="F361" i="11"/>
  <c r="B361" i="12" s="1"/>
  <c r="E400" i="11"/>
  <c r="F400" i="11" s="1"/>
  <c r="B400" i="12" s="1"/>
  <c r="F505" i="11"/>
  <c r="B505" i="12" s="1"/>
  <c r="E505" i="12" s="1"/>
  <c r="F505" i="12" s="1"/>
  <c r="E576" i="11"/>
  <c r="F576" i="11" s="1"/>
  <c r="B576" i="12" s="1"/>
  <c r="E576" i="12" s="1"/>
  <c r="F576" i="12" s="1"/>
  <c r="F457" i="11"/>
  <c r="B457" i="12" s="1"/>
  <c r="E457" i="12" s="1"/>
  <c r="F457" i="12" s="1"/>
  <c r="E528" i="11"/>
  <c r="F528" i="11" s="1"/>
  <c r="B528" i="12" s="1"/>
  <c r="E528" i="12" s="1"/>
  <c r="F528" i="12" s="1"/>
  <c r="E265" i="11"/>
  <c r="F265" i="11" s="1"/>
  <c r="B265" i="12" s="1"/>
  <c r="E265" i="12" s="1"/>
  <c r="F265" i="12" s="1"/>
  <c r="E281" i="11"/>
  <c r="F281" i="11" s="1"/>
  <c r="B281" i="12" s="1"/>
  <c r="E297" i="11"/>
  <c r="F297" i="11" s="1"/>
  <c r="B297" i="12" s="1"/>
  <c r="E313" i="11"/>
  <c r="F313" i="11" s="1"/>
  <c r="B313" i="12" s="1"/>
  <c r="E313" i="12" s="1"/>
  <c r="F313" i="12" s="1"/>
  <c r="E329" i="11"/>
  <c r="F329" i="11" s="1"/>
  <c r="B329" i="12" s="1"/>
  <c r="E329" i="12" s="1"/>
  <c r="F329" i="12" s="1"/>
  <c r="E480" i="11"/>
  <c r="F480" i="11" s="1"/>
  <c r="B480" i="12" s="1"/>
  <c r="E480" i="12" s="1"/>
  <c r="F480" i="12" s="1"/>
  <c r="E224" i="11"/>
  <c r="F224" i="11" s="1"/>
  <c r="B224" i="12" s="1"/>
  <c r="E224" i="12" s="1"/>
  <c r="F224" i="12" s="1"/>
  <c r="E240" i="11"/>
  <c r="F240" i="11" s="1"/>
  <c r="B240" i="12" s="1"/>
  <c r="E240" i="12" s="1"/>
  <c r="F240" i="12" s="1"/>
  <c r="E256" i="11"/>
  <c r="F256" i="11" s="1"/>
  <c r="B256" i="12" s="1"/>
  <c r="E256" i="12" s="1"/>
  <c r="F256" i="12" s="1"/>
  <c r="E272" i="11"/>
  <c r="F272" i="11" s="1"/>
  <c r="B272" i="12" s="1"/>
  <c r="E272" i="12" s="1"/>
  <c r="F272" i="12" s="1"/>
  <c r="E288" i="11"/>
  <c r="F288" i="11" s="1"/>
  <c r="B288" i="12" s="1"/>
  <c r="E288" i="12" s="1"/>
  <c r="F288" i="12" s="1"/>
  <c r="E304" i="11"/>
  <c r="F304" i="11" s="1"/>
  <c r="B304" i="12" s="1"/>
  <c r="E304" i="12" s="1"/>
  <c r="F304" i="12" s="1"/>
  <c r="E320" i="11"/>
  <c r="F320" i="11" s="1"/>
  <c r="B320" i="12" s="1"/>
  <c r="E320" i="12" s="1"/>
  <c r="F320" i="12" s="1"/>
  <c r="E409" i="11"/>
  <c r="F409" i="11" s="1"/>
  <c r="B409" i="12" s="1"/>
  <c r="E409" i="12" s="1"/>
  <c r="F409" i="12" s="1"/>
  <c r="E537" i="11"/>
  <c r="F537" i="11" s="1"/>
  <c r="B537" i="12" s="1"/>
  <c r="E537" i="12" s="1"/>
  <c r="F537" i="12" s="1"/>
  <c r="E215" i="11"/>
  <c r="F215" i="11" s="1"/>
  <c r="B215" i="12" s="1"/>
  <c r="E215" i="12" s="1"/>
  <c r="F215" i="12" s="1"/>
  <c r="E231" i="11"/>
  <c r="F231" i="11" s="1"/>
  <c r="B231" i="12" s="1"/>
  <c r="E231" i="12" s="1"/>
  <c r="F231" i="12" s="1"/>
  <c r="E247" i="11"/>
  <c r="F247" i="11" s="1"/>
  <c r="B247" i="12" s="1"/>
  <c r="E263" i="11"/>
  <c r="F263" i="11" s="1"/>
  <c r="B263" i="12" s="1"/>
  <c r="E263" i="12" s="1"/>
  <c r="F263" i="12" s="1"/>
  <c r="E279" i="11"/>
  <c r="F279" i="11" s="1"/>
  <c r="B279" i="12" s="1"/>
  <c r="E295" i="11"/>
  <c r="F295" i="11" s="1"/>
  <c r="B295" i="12" s="1"/>
  <c r="E295" i="12" s="1"/>
  <c r="F295" i="12" s="1"/>
  <c r="E311" i="11"/>
  <c r="F311" i="11" s="1"/>
  <c r="B311" i="12" s="1"/>
  <c r="E311" i="12" s="1"/>
  <c r="F311" i="12" s="1"/>
  <c r="E327" i="11"/>
  <c r="F327" i="11" s="1"/>
  <c r="B327" i="12" s="1"/>
  <c r="E327" i="12" s="1"/>
  <c r="F327" i="12" s="1"/>
  <c r="E334" i="11"/>
  <c r="F334" i="11" s="1"/>
  <c r="B334" i="12" s="1"/>
  <c r="E351" i="11"/>
  <c r="F351" i="11" s="1"/>
  <c r="B351" i="12" s="1"/>
  <c r="E351" i="12" s="1"/>
  <c r="F351" i="12" s="1"/>
  <c r="E432" i="11"/>
  <c r="F432" i="11" s="1"/>
  <c r="B432" i="12" s="1"/>
  <c r="E432" i="12" s="1"/>
  <c r="F432" i="12" s="1"/>
  <c r="E585" i="11"/>
  <c r="F585" i="11" s="1"/>
  <c r="B585" i="12" s="1"/>
  <c r="E585" i="12" s="1"/>
  <c r="F585" i="12" s="1"/>
  <c r="E384" i="11"/>
  <c r="F384" i="11" s="1"/>
  <c r="B384" i="12" s="1"/>
  <c r="E384" i="12" s="1"/>
  <c r="F384" i="12" s="1"/>
  <c r="E560" i="11"/>
  <c r="F560" i="11" s="1"/>
  <c r="B560" i="12" s="1"/>
  <c r="E560" i="12" s="1"/>
  <c r="F560" i="12" s="1"/>
  <c r="F345" i="11"/>
  <c r="B345" i="12" s="1"/>
  <c r="E345" i="12" s="1"/>
  <c r="F345" i="12" s="1"/>
  <c r="F348" i="11"/>
  <c r="B348" i="12" s="1"/>
  <c r="E348" i="12" s="1"/>
  <c r="F348" i="12" s="1"/>
  <c r="F355" i="11"/>
  <c r="B355" i="12" s="1"/>
  <c r="E355" i="12" s="1"/>
  <c r="F355" i="12" s="1"/>
  <c r="E367" i="11"/>
  <c r="F367" i="11" s="1"/>
  <c r="B367" i="12" s="1"/>
  <c r="E367" i="12" s="1"/>
  <c r="F367" i="12" s="1"/>
  <c r="E489" i="11"/>
  <c r="F489" i="11" s="1"/>
  <c r="B489" i="12" s="1"/>
  <c r="E489" i="12" s="1"/>
  <c r="F489" i="12" s="1"/>
  <c r="E366" i="11"/>
  <c r="F366" i="11" s="1"/>
  <c r="B366" i="12" s="1"/>
  <c r="E366" i="12" s="1"/>
  <c r="F366" i="12" s="1"/>
  <c r="E382" i="11"/>
  <c r="F382" i="11" s="1"/>
  <c r="B382" i="12" s="1"/>
  <c r="E414" i="11"/>
  <c r="F414" i="11" s="1"/>
  <c r="B414" i="12" s="1"/>
  <c r="E414" i="12" s="1"/>
  <c r="F414" i="12" s="1"/>
  <c r="E430" i="11"/>
  <c r="F430" i="11" s="1"/>
  <c r="B430" i="12" s="1"/>
  <c r="E430" i="12" s="1"/>
  <c r="F430" i="12" s="1"/>
  <c r="E446" i="11"/>
  <c r="F446" i="11" s="1"/>
  <c r="B446" i="12" s="1"/>
  <c r="E446" i="12" s="1"/>
  <c r="F446" i="12" s="1"/>
  <c r="E462" i="11"/>
  <c r="F462" i="11" s="1"/>
  <c r="B462" i="12" s="1"/>
  <c r="E462" i="12" s="1"/>
  <c r="F462" i="12" s="1"/>
  <c r="E478" i="11"/>
  <c r="F478" i="11" s="1"/>
  <c r="B478" i="12" s="1"/>
  <c r="E478" i="12" s="1"/>
  <c r="F478" i="12" s="1"/>
  <c r="E494" i="11"/>
  <c r="F494" i="11" s="1"/>
  <c r="B494" i="12" s="1"/>
  <c r="E494" i="12" s="1"/>
  <c r="F494" i="12" s="1"/>
  <c r="E510" i="11"/>
  <c r="F510" i="11" s="1"/>
  <c r="B510" i="12" s="1"/>
  <c r="E526" i="11"/>
  <c r="F526" i="11" s="1"/>
  <c r="B526" i="12" s="1"/>
  <c r="E526" i="12" s="1"/>
  <c r="F526" i="12" s="1"/>
  <c r="E542" i="11"/>
  <c r="F542" i="11" s="1"/>
  <c r="B542" i="12" s="1"/>
  <c r="E542" i="12" s="1"/>
  <c r="F542" i="12" s="1"/>
  <c r="E558" i="11"/>
  <c r="F558" i="11" s="1"/>
  <c r="B558" i="12" s="1"/>
  <c r="E558" i="12" s="1"/>
  <c r="F558" i="12" s="1"/>
  <c r="E574" i="11"/>
  <c r="F574" i="11" s="1"/>
  <c r="B574" i="12" s="1"/>
  <c r="E574" i="12" s="1"/>
  <c r="F574" i="12" s="1"/>
  <c r="E590" i="11"/>
  <c r="F590" i="11" s="1"/>
  <c r="B590" i="12" s="1"/>
  <c r="E371" i="11"/>
  <c r="F371" i="11" s="1"/>
  <c r="B371" i="12" s="1"/>
  <c r="E371" i="12" s="1"/>
  <c r="F371" i="12" s="1"/>
  <c r="E387" i="11"/>
  <c r="F387" i="11" s="1"/>
  <c r="B387" i="12" s="1"/>
  <c r="E387" i="12" s="1"/>
  <c r="F387" i="12" s="1"/>
  <c r="E403" i="11"/>
  <c r="F403" i="11" s="1"/>
  <c r="B403" i="12" s="1"/>
  <c r="E403" i="12" s="1"/>
  <c r="F403" i="12" s="1"/>
  <c r="E419" i="11"/>
  <c r="F419" i="11" s="1"/>
  <c r="B419" i="12" s="1"/>
  <c r="E419" i="12" s="1"/>
  <c r="F419" i="12" s="1"/>
  <c r="E435" i="11"/>
  <c r="F435" i="11" s="1"/>
  <c r="B435" i="12" s="1"/>
  <c r="E435" i="12" s="1"/>
  <c r="F435" i="12" s="1"/>
  <c r="E451" i="11"/>
  <c r="F451" i="11" s="1"/>
  <c r="B451" i="12" s="1"/>
  <c r="E451" i="12" s="1"/>
  <c r="F451" i="12" s="1"/>
  <c r="E467" i="11"/>
  <c r="F467" i="11" s="1"/>
  <c r="B467" i="12" s="1"/>
  <c r="E483" i="11"/>
  <c r="F483" i="11" s="1"/>
  <c r="B483" i="12" s="1"/>
  <c r="E483" i="12" s="1"/>
  <c r="F483" i="12" s="1"/>
  <c r="E499" i="11"/>
  <c r="F499" i="11" s="1"/>
  <c r="B499" i="12" s="1"/>
  <c r="E499" i="12" s="1"/>
  <c r="F499" i="12" s="1"/>
  <c r="E515" i="11"/>
  <c r="F515" i="11" s="1"/>
  <c r="B515" i="12" s="1"/>
  <c r="E515" i="12" s="1"/>
  <c r="F515" i="12" s="1"/>
  <c r="E531" i="11"/>
  <c r="F531" i="11" s="1"/>
  <c r="B531" i="12" s="1"/>
  <c r="E531" i="12" s="1"/>
  <c r="F531" i="12" s="1"/>
  <c r="E547" i="11"/>
  <c r="F547" i="11" s="1"/>
  <c r="B547" i="12" s="1"/>
  <c r="E547" i="12" s="1"/>
  <c r="F547" i="12" s="1"/>
  <c r="E563" i="11"/>
  <c r="F563" i="11" s="1"/>
  <c r="B563" i="12" s="1"/>
  <c r="E563" i="12" s="1"/>
  <c r="F563" i="12" s="1"/>
  <c r="E579" i="11"/>
  <c r="F579" i="11" s="1"/>
  <c r="B579" i="12" s="1"/>
  <c r="E579" i="12" s="1"/>
  <c r="F579" i="12" s="1"/>
  <c r="E595" i="11"/>
  <c r="F595" i="11" s="1"/>
  <c r="B595" i="12" s="1"/>
  <c r="E595" i="12" s="1"/>
  <c r="F595" i="12" s="1"/>
  <c r="E383" i="11"/>
  <c r="F383" i="11" s="1"/>
  <c r="B383" i="12" s="1"/>
  <c r="E383" i="12" s="1"/>
  <c r="F383" i="12" s="1"/>
  <c r="E399" i="11"/>
  <c r="F399" i="11" s="1"/>
  <c r="B399" i="12" s="1"/>
  <c r="E415" i="11"/>
  <c r="F415" i="11" s="1"/>
  <c r="B415" i="12" s="1"/>
  <c r="E431" i="11"/>
  <c r="F431" i="11" s="1"/>
  <c r="B431" i="12" s="1"/>
  <c r="E431" i="12" s="1"/>
  <c r="F431" i="12" s="1"/>
  <c r="E447" i="11"/>
  <c r="F447" i="11" s="1"/>
  <c r="B447" i="12" s="1"/>
  <c r="E447" i="12" s="1"/>
  <c r="F447" i="12" s="1"/>
  <c r="E463" i="11"/>
  <c r="F463" i="11" s="1"/>
  <c r="B463" i="12" s="1"/>
  <c r="E463" i="12" s="1"/>
  <c r="F463" i="12" s="1"/>
  <c r="E479" i="11"/>
  <c r="F479" i="11" s="1"/>
  <c r="B479" i="12" s="1"/>
  <c r="E479" i="12" s="1"/>
  <c r="F479" i="12" s="1"/>
  <c r="E598" i="11"/>
  <c r="F598" i="11" s="1"/>
  <c r="B598" i="12" s="1"/>
  <c r="E356" i="11"/>
  <c r="F356" i="11" s="1"/>
  <c r="B356" i="12" s="1"/>
  <c r="E356" i="12" s="1"/>
  <c r="F356" i="12" s="1"/>
  <c r="E372" i="11"/>
  <c r="F372" i="11" s="1"/>
  <c r="B372" i="12" s="1"/>
  <c r="E372" i="12" s="1"/>
  <c r="F372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<sst xmlns="http://schemas.openxmlformats.org/spreadsheetml/2006/main" count="3960" uniqueCount="739">
  <si>
    <t>Product</t>
  </si>
  <si>
    <t>Name</t>
  </si>
  <si>
    <t>Family</t>
  </si>
  <si>
    <t>Apple</t>
  </si>
  <si>
    <t>Apple Cinamon</t>
  </si>
  <si>
    <t>AC</t>
  </si>
  <si>
    <t>Component</t>
  </si>
  <si>
    <t>Cinamon</t>
  </si>
  <si>
    <t>PacksPerBatch</t>
  </si>
  <si>
    <t>PackUnit</t>
  </si>
  <si>
    <t>gram</t>
  </si>
  <si>
    <t>WeightPerPack</t>
  </si>
  <si>
    <t>AH</t>
  </si>
  <si>
    <t>Apple Honey</t>
  </si>
  <si>
    <t>AL</t>
  </si>
  <si>
    <t>Apple Lime</t>
  </si>
  <si>
    <t>AO</t>
  </si>
  <si>
    <t>Apple Orange</t>
  </si>
  <si>
    <t>Orange</t>
  </si>
  <si>
    <t>Honey</t>
  </si>
  <si>
    <t>Lime</t>
  </si>
  <si>
    <t>ABB</t>
  </si>
  <si>
    <t>Blue Apple</t>
  </si>
  <si>
    <t>Blueberry</t>
  </si>
  <si>
    <t>PacksPerBox</t>
  </si>
  <si>
    <t>ID</t>
  </si>
  <si>
    <t>Texo</t>
  </si>
  <si>
    <t>Sanbi</t>
  </si>
  <si>
    <t>Leedl</t>
  </si>
  <si>
    <t>Wayro</t>
  </si>
  <si>
    <t>T1</t>
  </si>
  <si>
    <t>S1</t>
  </si>
  <si>
    <t>L1</t>
  </si>
  <si>
    <t>W1</t>
  </si>
  <si>
    <t>Contact</t>
  </si>
  <si>
    <t>ET</t>
  </si>
  <si>
    <t>EL</t>
  </si>
  <si>
    <t>ES</t>
  </si>
  <si>
    <t>EW</t>
  </si>
  <si>
    <t>et@texo.co.uk</t>
  </si>
  <si>
    <t>es@sanbi.co.uk</t>
  </si>
  <si>
    <t>el@leedl.co.uk</t>
  </si>
  <si>
    <t>ew@wayro.co.uk</t>
  </si>
  <si>
    <t>07712345671</t>
  </si>
  <si>
    <t>07712345672</t>
  </si>
  <si>
    <t>07712345673</t>
  </si>
  <si>
    <t>07712345674</t>
  </si>
  <si>
    <t>+44</t>
  </si>
  <si>
    <t>EBT</t>
  </si>
  <si>
    <t>ECT</t>
  </si>
  <si>
    <t>ebt@texo.co.uk</t>
  </si>
  <si>
    <t>ect@texo.co.uk</t>
  </si>
  <si>
    <t>07712345675</t>
  </si>
  <si>
    <t>07712345676</t>
  </si>
  <si>
    <t>T2</t>
  </si>
  <si>
    <t>T3</t>
  </si>
  <si>
    <t>L2</t>
  </si>
  <si>
    <t>EBL</t>
  </si>
  <si>
    <t>ebl@leedl.co.uk</t>
  </si>
  <si>
    <t>07712345677</t>
  </si>
  <si>
    <t>Town</t>
  </si>
  <si>
    <t>London</t>
  </si>
  <si>
    <t>Postcode</t>
  </si>
  <si>
    <t>Bristol</t>
  </si>
  <si>
    <t>Manchester</t>
  </si>
  <si>
    <t>Southampton</t>
  </si>
  <si>
    <t>BS34 8PU</t>
  </si>
  <si>
    <t>M1 3BB</t>
  </si>
  <si>
    <t>Tyndall Avenue</t>
  </si>
  <si>
    <t>Charles Street</t>
  </si>
  <si>
    <t>Road</t>
  </si>
  <si>
    <t>Number</t>
  </si>
  <si>
    <t>SO17 1BF</t>
  </si>
  <si>
    <t>Highfield Road</t>
  </si>
  <si>
    <t>WC1E 6BT</t>
  </si>
  <si>
    <t>Gower St</t>
  </si>
  <si>
    <t>W10 5BN</t>
  </si>
  <si>
    <t>UB8 3PH</t>
  </si>
  <si>
    <t>WC2R 2LS</t>
  </si>
  <si>
    <t>Strand</t>
  </si>
  <si>
    <t>Kingston Ln</t>
  </si>
  <si>
    <t>Kensal Rd</t>
  </si>
  <si>
    <t>Units</t>
  </si>
  <si>
    <t>from</t>
  </si>
  <si>
    <t>until</t>
  </si>
  <si>
    <t>PerBox</t>
  </si>
  <si>
    <t>PricePerUnit</t>
  </si>
  <si>
    <t>Discount</t>
  </si>
  <si>
    <t>Discount [%]</t>
  </si>
  <si>
    <t>Revenue</t>
  </si>
  <si>
    <t>PricePerOrder</t>
  </si>
  <si>
    <t>CostPerUnit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</si>
  <si>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</si>
  <si>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</si>
  <si>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</si>
  <si>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</si>
  <si>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</si>
  <si>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</si>
  <si>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</si>
  <si>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</si>
  <si>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</si>
  <si>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</si>
  <si>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</si>
  <si>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</si>
  <si>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</si>
  <si>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</si>
  <si>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</si>
  <si>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</si>
  <si>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</si>
  <si>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</si>
  <si>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</si>
  <si>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</si>
  <si>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</si>
  <si>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</si>
  <si>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</si>
  <si>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</si>
  <si>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</si>
  <si>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</si>
  <si>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</si>
  <si>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</si>
  <si>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</si>
  <si>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</si>
  <si>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</si>
  <si>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</si>
  <si>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</si>
  <si>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</si>
  <si>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</si>
  <si>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</si>
  <si>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</si>
  <si>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</si>
  <si>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</si>
  <si>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</si>
  <si>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</si>
  <si>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</si>
  <si>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</si>
  <si>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</si>
  <si>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</si>
  <si>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</si>
  <si>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</si>
  <si>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</si>
  <si>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</si>
  <si>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</si>
  <si>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</si>
  <si>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</si>
  <si>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</si>
  <si>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</si>
  <si>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</si>
  <si>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</si>
  <si>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</si>
  <si>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</si>
  <si>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</si>
  <si>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</si>
  <si>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</si>
  <si>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</si>
  <si>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</si>
  <si>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</si>
  <si>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</si>
  <si>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</si>
  <si>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</si>
  <si>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T71</t>
  </si>
  <si>
    <t>T72</t>
  </si>
  <si>
    <t>T73</t>
  </si>
  <si>
    <t>T74</t>
  </si>
  <si>
    <t>T75</t>
  </si>
  <si>
    <t>T76</t>
  </si>
  <si>
    <t>T77</t>
  </si>
  <si>
    <t>T78</t>
  </si>
  <si>
    <t>T79</t>
  </si>
  <si>
    <t>T80</t>
  </si>
  <si>
    <t>T81</t>
  </si>
  <si>
    <t>T82</t>
  </si>
  <si>
    <t>T83</t>
  </si>
  <si>
    <t>T84</t>
  </si>
  <si>
    <t>T85</t>
  </si>
  <si>
    <t>T86</t>
  </si>
  <si>
    <t>T87</t>
  </si>
  <si>
    <t>T88</t>
  </si>
  <si>
    <t>T89</t>
  </si>
  <si>
    <t>T90</t>
  </si>
  <si>
    <t>T91</t>
  </si>
  <si>
    <t>T92</t>
  </si>
  <si>
    <t>T93</t>
  </si>
  <si>
    <t>T94</t>
  </si>
  <si>
    <t>T95</t>
  </si>
  <si>
    <t>T96</t>
  </si>
  <si>
    <t>T97</t>
  </si>
  <si>
    <t>T98</t>
  </si>
  <si>
    <t>T99</t>
  </si>
  <si>
    <t>T100</t>
  </si>
  <si>
    <t>T101</t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</si>
  <si>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</si>
  <si>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</si>
  <si>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</si>
  <si>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</si>
  <si>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</si>
  <si>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</si>
  <si>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</si>
  <si>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</si>
  <si>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</si>
  <si>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T111</t>
  </si>
  <si>
    <t>T112</t>
  </si>
  <si>
    <t>T113</t>
  </si>
  <si>
    <t>T114</t>
  </si>
  <si>
    <t>T115</t>
  </si>
  <si>
    <t>T116</t>
  </si>
  <si>
    <t>T117</t>
  </si>
  <si>
    <t>T118</t>
  </si>
  <si>
    <t>T119</t>
  </si>
  <si>
    <t>T120</t>
  </si>
  <si>
    <t>T121</t>
  </si>
  <si>
    <t>T122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</si>
  <si>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</si>
  <si>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</si>
  <si>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</si>
  <si>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</si>
  <si>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</si>
  <si>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</si>
  <si>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</si>
  <si>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</si>
  <si>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</si>
  <si>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</si>
  <si>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</si>
  <si>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</si>
  <si>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</si>
  <si>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</si>
  <si>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</si>
  <si>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</si>
  <si>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</si>
  <si>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</si>
  <si>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</si>
  <si>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</si>
  <si>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</si>
  <si>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</si>
  <si>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</si>
  <si>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</si>
  <si>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</si>
  <si>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</si>
  <si>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T149</t>
  </si>
  <si>
    <t>T150</t>
  </si>
  <si>
    <t>T151</t>
  </si>
  <si>
    <t>T152</t>
  </si>
  <si>
    <t>T153</t>
  </si>
  <si>
    <t>T154</t>
  </si>
  <si>
    <t>T155</t>
  </si>
  <si>
    <t>T156</t>
  </si>
  <si>
    <t>T157</t>
  </si>
  <si>
    <t>T158</t>
  </si>
  <si>
    <t>T159</t>
  </si>
  <si>
    <t>T160</t>
  </si>
  <si>
    <t>T161</t>
  </si>
  <si>
    <t>T162</t>
  </si>
  <si>
    <t>T163</t>
  </si>
  <si>
    <t>T164</t>
  </si>
  <si>
    <t>T165</t>
  </si>
  <si>
    <t>T166</t>
  </si>
  <si>
    <t>T167</t>
  </si>
  <si>
    <t>T168</t>
  </si>
  <si>
    <t>T169</t>
  </si>
  <si>
    <t>T170</t>
  </si>
  <si>
    <t>T171</t>
  </si>
  <si>
    <t>T172</t>
  </si>
  <si>
    <t>T173</t>
  </si>
  <si>
    <t>T174</t>
  </si>
  <si>
    <t>T175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</si>
  <si>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</si>
  <si>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</si>
  <si>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</si>
  <si>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</si>
  <si>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</si>
  <si>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</si>
  <si>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</si>
  <si>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</si>
  <si>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</si>
  <si>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T185</t>
  </si>
  <si>
    <t>T186</t>
  </si>
  <si>
    <t>T187</t>
  </si>
  <si>
    <t>T188</t>
  </si>
  <si>
    <t>T189</t>
  </si>
  <si>
    <t>T190</t>
  </si>
  <si>
    <t>T191</t>
  </si>
  <si>
    <t>T192</t>
  </si>
  <si>
    <t>T193</t>
  </si>
  <si>
    <t>T194</t>
  </si>
  <si>
    <t>T195</t>
  </si>
  <si>
    <t>T196</t>
  </si>
  <si>
    <t>T197</t>
  </si>
  <si>
    <t>T198</t>
  </si>
  <si>
    <t>T199</t>
  </si>
  <si>
    <t>T200</t>
  </si>
  <si>
    <t>T201</t>
  </si>
  <si>
    <t>T202</t>
  </si>
  <si>
    <t>T203</t>
  </si>
  <si>
    <t>T204</t>
  </si>
  <si>
    <t>T205</t>
  </si>
  <si>
    <t>T206</t>
  </si>
  <si>
    <t>T207</t>
  </si>
  <si>
    <t>T208</t>
  </si>
  <si>
    <t>T209</t>
  </si>
  <si>
    <t>T210</t>
  </si>
  <si>
    <t>T211</t>
  </si>
  <si>
    <t>T212</t>
  </si>
  <si>
    <t>T213</t>
  </si>
  <si>
    <t>T214</t>
  </si>
  <si>
    <t>T215</t>
  </si>
  <si>
    <t>T216</t>
  </si>
  <si>
    <t>T217</t>
  </si>
  <si>
    <t>T218</t>
  </si>
  <si>
    <t>T219</t>
  </si>
  <si>
    <t>T220</t>
  </si>
  <si>
    <t>T221</t>
  </si>
  <si>
    <t>T222</t>
  </si>
  <si>
    <t>T223</t>
  </si>
  <si>
    <t>T224</t>
  </si>
  <si>
    <t>T225</t>
  </si>
  <si>
    <t>T226</t>
  </si>
  <si>
    <t>T227</t>
  </si>
  <si>
    <t>T228</t>
  </si>
  <si>
    <t>T229</t>
  </si>
  <si>
    <t>T230</t>
  </si>
  <si>
    <t>T231</t>
  </si>
  <si>
    <t>T232</t>
  </si>
  <si>
    <t>T233</t>
  </si>
  <si>
    <t>T234</t>
  </si>
  <si>
    <t>T235</t>
  </si>
  <si>
    <t>T236</t>
  </si>
  <si>
    <t>T237</t>
  </si>
  <si>
    <t>T238</t>
  </si>
  <si>
    <t>T239</t>
  </si>
  <si>
    <t>T240</t>
  </si>
  <si>
    <t>T241</t>
  </si>
  <si>
    <t>T242</t>
  </si>
  <si>
    <t>T243</t>
  </si>
  <si>
    <t>T244</t>
  </si>
  <si>
    <t>T245</t>
  </si>
  <si>
    <t>T246</t>
  </si>
  <si>
    <t>T247</t>
  </si>
  <si>
    <t>T248</t>
  </si>
  <si>
    <t>T249</t>
  </si>
  <si>
    <t>T250</t>
  </si>
  <si>
    <t>T251</t>
  </si>
  <si>
    <t>T252</t>
  </si>
  <si>
    <t>T253</t>
  </si>
  <si>
    <t>T254</t>
  </si>
  <si>
    <t>T255</t>
  </si>
  <si>
    <t>T256</t>
  </si>
  <si>
    <t>T257</t>
  </si>
  <si>
    <t>T258</t>
  </si>
  <si>
    <t>T259</t>
  </si>
  <si>
    <t>T260</t>
  </si>
  <si>
    <t>T261</t>
  </si>
  <si>
    <t>T262</t>
  </si>
  <si>
    <t>T263</t>
  </si>
  <si>
    <t>T264</t>
  </si>
  <si>
    <t>T265</t>
  </si>
  <si>
    <t>T266</t>
  </si>
  <si>
    <t>T267</t>
  </si>
  <si>
    <t>T268</t>
  </si>
  <si>
    <t>T269</t>
  </si>
  <si>
    <t>T270</t>
  </si>
  <si>
    <t>T271</t>
  </si>
  <si>
    <t>T272</t>
  </si>
  <si>
    <t>T273</t>
  </si>
  <si>
    <t>T274</t>
  </si>
  <si>
    <t>T275</t>
  </si>
  <si>
    <t>T276</t>
  </si>
  <si>
    <t>T277</t>
  </si>
  <si>
    <t>T278</t>
  </si>
  <si>
    <t>T279</t>
  </si>
  <si>
    <t>T280</t>
  </si>
  <si>
    <t>T281</t>
  </si>
  <si>
    <t>T282</t>
  </si>
  <si>
    <t>T283</t>
  </si>
  <si>
    <t>T284</t>
  </si>
  <si>
    <t>T285</t>
  </si>
  <si>
    <t>T286</t>
  </si>
  <si>
    <t>T287</t>
  </si>
  <si>
    <t>T288</t>
  </si>
  <si>
    <t>T289</t>
  </si>
  <si>
    <t>T290</t>
  </si>
  <si>
    <t>T291</t>
  </si>
  <si>
    <t>T292</t>
  </si>
  <si>
    <t>T293</t>
  </si>
  <si>
    <t>T294</t>
  </si>
  <si>
    <t>T295</t>
  </si>
  <si>
    <t>T296</t>
  </si>
  <si>
    <t>T297</t>
  </si>
  <si>
    <t>T298</t>
  </si>
  <si>
    <t>T299</t>
  </si>
  <si>
    <t>T300</t>
  </si>
  <si>
    <t>T301</t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</si>
  <si>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</si>
  <si>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</si>
  <si>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</si>
  <si>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</si>
  <si>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</si>
  <si>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</si>
  <si>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</si>
  <si>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</si>
  <si>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</si>
  <si>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T311</t>
  </si>
  <si>
    <t>T312</t>
  </si>
  <si>
    <t>T313</t>
  </si>
  <si>
    <t>T314</t>
  </si>
  <si>
    <t>T315</t>
  </si>
  <si>
    <t>T316</t>
  </si>
  <si>
    <t>T317</t>
  </si>
  <si>
    <t>T318</t>
  </si>
  <si>
    <t>T319</t>
  </si>
  <si>
    <t>T320</t>
  </si>
  <si>
    <t>T321</t>
  </si>
  <si>
    <t>T322</t>
  </si>
  <si>
    <t>T323</t>
  </si>
  <si>
    <t>T324</t>
  </si>
  <si>
    <t>T325</t>
  </si>
  <si>
    <t>T326</t>
  </si>
  <si>
    <t>T327</t>
  </si>
  <si>
    <t>T328</t>
  </si>
  <si>
    <t>T329</t>
  </si>
  <si>
    <t>T330</t>
  </si>
  <si>
    <t>T331</t>
  </si>
  <si>
    <t>T332</t>
  </si>
  <si>
    <t>T333</t>
  </si>
  <si>
    <t>T334</t>
  </si>
  <si>
    <t>T335</t>
  </si>
  <si>
    <t>T336</t>
  </si>
  <si>
    <t>T337</t>
  </si>
  <si>
    <t>T338</t>
  </si>
  <si>
    <t>T339</t>
  </si>
  <si>
    <t>T340</t>
  </si>
  <si>
    <t>T341</t>
  </si>
  <si>
    <t>T342</t>
  </si>
  <si>
    <t>T343</t>
  </si>
  <si>
    <t>T344</t>
  </si>
  <si>
    <t>T345</t>
  </si>
  <si>
    <t>T346</t>
  </si>
  <si>
    <t>T347</t>
  </si>
  <si>
    <t>T348</t>
  </si>
  <si>
    <t>T349</t>
  </si>
  <si>
    <t>T350</t>
  </si>
  <si>
    <t>T351</t>
  </si>
  <si>
    <t>T352</t>
  </si>
  <si>
    <t>T353</t>
  </si>
  <si>
    <t>T354</t>
  </si>
  <si>
    <t>T355</t>
  </si>
  <si>
    <t>T356</t>
  </si>
  <si>
    <t>T357</t>
  </si>
  <si>
    <t>T358</t>
  </si>
  <si>
    <t>T359</t>
  </si>
  <si>
    <t>T360</t>
  </si>
  <si>
    <t>T361</t>
  </si>
  <si>
    <t>T362</t>
  </si>
  <si>
    <t>T363</t>
  </si>
  <si>
    <t>T364</t>
  </si>
  <si>
    <t>T365</t>
  </si>
  <si>
    <t>T366</t>
  </si>
  <si>
    <t>T367</t>
  </si>
  <si>
    <t>T368</t>
  </si>
  <si>
    <t>T369</t>
  </si>
  <si>
    <t>T370</t>
  </si>
  <si>
    <t>T371</t>
  </si>
  <si>
    <t>T372</t>
  </si>
  <si>
    <t>T373</t>
  </si>
  <si>
    <t>T374</t>
  </si>
  <si>
    <t>T375</t>
  </si>
  <si>
    <t>T376</t>
  </si>
  <si>
    <t>T377</t>
  </si>
  <si>
    <t>T378</t>
  </si>
  <si>
    <t>T379</t>
  </si>
  <si>
    <t>T380</t>
  </si>
  <si>
    <t>T381</t>
  </si>
  <si>
    <t>T382</t>
  </si>
  <si>
    <t>T383</t>
  </si>
  <si>
    <t>T384</t>
  </si>
  <si>
    <t>T385</t>
  </si>
  <si>
    <t>T386</t>
  </si>
  <si>
    <t>T387</t>
  </si>
  <si>
    <t>T388</t>
  </si>
  <si>
    <t>T389</t>
  </si>
  <si>
    <t>T390</t>
  </si>
  <si>
    <t>T391</t>
  </si>
  <si>
    <t>T392</t>
  </si>
  <si>
    <t>T393</t>
  </si>
  <si>
    <t>T394</t>
  </si>
  <si>
    <t>T395</t>
  </si>
  <si>
    <t>T396</t>
  </si>
  <si>
    <t>T397</t>
  </si>
  <si>
    <t>T398</t>
  </si>
  <si>
    <t>T399</t>
  </si>
  <si>
    <t>T400</t>
  </si>
  <si>
    <t>T401</t>
  </si>
  <si>
    <t>T402</t>
  </si>
  <si>
    <t>T403</t>
  </si>
  <si>
    <t>T404</t>
  </si>
  <si>
    <t>T405</t>
  </si>
  <si>
    <t>T406</t>
  </si>
  <si>
    <t>T407</t>
  </si>
  <si>
    <t>T408</t>
  </si>
  <si>
    <t>T409</t>
  </si>
  <si>
    <t>T410</t>
  </si>
  <si>
    <t>T411</t>
  </si>
  <si>
    <t>T412</t>
  </si>
  <si>
    <t>T413</t>
  </si>
  <si>
    <t>T414</t>
  </si>
  <si>
    <t>T415</t>
  </si>
  <si>
    <t>T416</t>
  </si>
  <si>
    <t>T417</t>
  </si>
  <si>
    <t>T418</t>
  </si>
  <si>
    <t>T419</t>
  </si>
  <si>
    <t>T420</t>
  </si>
  <si>
    <t>T421</t>
  </si>
  <si>
    <t>T422</t>
  </si>
  <si>
    <t>T423</t>
  </si>
  <si>
    <t>T424</t>
  </si>
  <si>
    <t>T425</t>
  </si>
  <si>
    <t>T426</t>
  </si>
  <si>
    <t>T427</t>
  </si>
  <si>
    <t>T428</t>
  </si>
  <si>
    <t>T429</t>
  </si>
  <si>
    <t>T430</t>
  </si>
  <si>
    <t>T431</t>
  </si>
  <si>
    <t>T432</t>
  </si>
  <si>
    <t>T433</t>
  </si>
  <si>
    <t>T434</t>
  </si>
  <si>
    <t>T435</t>
  </si>
  <si>
    <t>T436</t>
  </si>
  <si>
    <t>T437</t>
  </si>
  <si>
    <t>T438</t>
  </si>
  <si>
    <t>T439</t>
  </si>
  <si>
    <t>T440</t>
  </si>
  <si>
    <t>T441</t>
  </si>
  <si>
    <t>T442</t>
  </si>
  <si>
    <t>T443</t>
  </si>
  <si>
    <t>T444</t>
  </si>
  <si>
    <t>T445</t>
  </si>
  <si>
    <t>T446</t>
  </si>
  <si>
    <t>T447</t>
  </si>
  <si>
    <t>T448</t>
  </si>
  <si>
    <t>T449</t>
  </si>
  <si>
    <t>T450</t>
  </si>
  <si>
    <t>T451</t>
  </si>
  <si>
    <t>T452</t>
  </si>
  <si>
    <t>T453</t>
  </si>
  <si>
    <t>T454</t>
  </si>
  <si>
    <t>T455</t>
  </si>
  <si>
    <t>T456</t>
  </si>
  <si>
    <t>T457</t>
  </si>
  <si>
    <t>T458</t>
  </si>
  <si>
    <t>T459</t>
  </si>
  <si>
    <t>T460</t>
  </si>
  <si>
    <t>T461</t>
  </si>
  <si>
    <t>T462</t>
  </si>
  <si>
    <t>T463</t>
  </si>
  <si>
    <t>T464</t>
  </si>
  <si>
    <t>T465</t>
  </si>
  <si>
    <t>T466</t>
  </si>
  <si>
    <t>T467</t>
  </si>
  <si>
    <t>T468</t>
  </si>
  <si>
    <t>T469</t>
  </si>
  <si>
    <t>T470</t>
  </si>
  <si>
    <t>T471</t>
  </si>
  <si>
    <t>T472</t>
  </si>
  <si>
    <t>T473</t>
  </si>
  <si>
    <t>T474</t>
  </si>
  <si>
    <t>T475</t>
  </si>
  <si>
    <t>T476</t>
  </si>
  <si>
    <t>T477</t>
  </si>
  <si>
    <t>T478</t>
  </si>
  <si>
    <t>T479</t>
  </si>
  <si>
    <t>T480</t>
  </si>
  <si>
    <t>T481</t>
  </si>
  <si>
    <t>T482</t>
  </si>
  <si>
    <t>T483</t>
  </si>
  <si>
    <t>T484</t>
  </si>
  <si>
    <t>T485</t>
  </si>
  <si>
    <t>T486</t>
  </si>
  <si>
    <t>T487</t>
  </si>
  <si>
    <t>T488</t>
  </si>
  <si>
    <t>T489</t>
  </si>
  <si>
    <t>T490</t>
  </si>
  <si>
    <t>T491</t>
  </si>
  <si>
    <t>T492</t>
  </si>
  <si>
    <t>T493</t>
  </si>
  <si>
    <t>T494</t>
  </si>
  <si>
    <t>T495</t>
  </si>
  <si>
    <t>T496</t>
  </si>
  <si>
    <t>T497</t>
  </si>
  <si>
    <t>T498</t>
  </si>
  <si>
    <t>T499</t>
  </si>
  <si>
    <t>T500</t>
  </si>
  <si>
    <t>T501</t>
  </si>
  <si>
    <t>T502</t>
  </si>
  <si>
    <t>T503</t>
  </si>
  <si>
    <t>T504</t>
  </si>
  <si>
    <t>T505</t>
  </si>
  <si>
    <t>T506</t>
  </si>
  <si>
    <t>T507</t>
  </si>
  <si>
    <t>T508</t>
  </si>
  <si>
    <t>T509</t>
  </si>
  <si>
    <t>T510</t>
  </si>
  <si>
    <t>T511</t>
  </si>
  <si>
    <t>T512</t>
  </si>
  <si>
    <t>T513</t>
  </si>
  <si>
    <t>T514</t>
  </si>
  <si>
    <t>T515</t>
  </si>
  <si>
    <t>T516</t>
  </si>
  <si>
    <t>T517</t>
  </si>
  <si>
    <t>T518</t>
  </si>
  <si>
    <t>T519</t>
  </si>
  <si>
    <t>T520</t>
  </si>
  <si>
    <t>T521</t>
  </si>
  <si>
    <t>T522</t>
  </si>
  <si>
    <t>T523</t>
  </si>
  <si>
    <t>T524</t>
  </si>
  <si>
    <t>T525</t>
  </si>
  <si>
    <t>T526</t>
  </si>
  <si>
    <t>T527</t>
  </si>
  <si>
    <t>T528</t>
  </si>
  <si>
    <t>T529</t>
  </si>
  <si>
    <t>T530</t>
  </si>
  <si>
    <t>T531</t>
  </si>
  <si>
    <t>T532</t>
  </si>
  <si>
    <t>T533</t>
  </si>
  <si>
    <t>T534</t>
  </si>
  <si>
    <t>T535</t>
  </si>
  <si>
    <t>T536</t>
  </si>
  <si>
    <t>T537</t>
  </si>
  <si>
    <t>T538</t>
  </si>
  <si>
    <t>T539</t>
  </si>
  <si>
    <t>T540</t>
  </si>
  <si>
    <t>T541</t>
  </si>
  <si>
    <t>T542</t>
  </si>
  <si>
    <t>T543</t>
  </si>
  <si>
    <t>T544</t>
  </si>
  <si>
    <t>T545</t>
  </si>
  <si>
    <t>T546</t>
  </si>
  <si>
    <t>T547</t>
  </si>
  <si>
    <t>T548</t>
  </si>
  <si>
    <t>T549</t>
  </si>
  <si>
    <t>T550</t>
  </si>
  <si>
    <t>T551</t>
  </si>
  <si>
    <t>T552</t>
  </si>
  <si>
    <t>T553</t>
  </si>
  <si>
    <t>T554</t>
  </si>
  <si>
    <t>T555</t>
  </si>
  <si>
    <t>T556</t>
  </si>
  <si>
    <t>T557</t>
  </si>
  <si>
    <t>T558</t>
  </si>
  <si>
    <t>T559</t>
  </si>
  <si>
    <t>T560</t>
  </si>
  <si>
    <t>T561</t>
  </si>
  <si>
    <t>T562</t>
  </si>
  <si>
    <t>T563</t>
  </si>
  <si>
    <t>T564</t>
  </si>
  <si>
    <t>T565</t>
  </si>
  <si>
    <t>T566</t>
  </si>
  <si>
    <t>T567</t>
  </si>
  <si>
    <t>T568</t>
  </si>
  <si>
    <t>T569</t>
  </si>
  <si>
    <t>T570</t>
  </si>
  <si>
    <t>T571</t>
  </si>
  <si>
    <t>T572</t>
  </si>
  <si>
    <t>T573</t>
  </si>
  <si>
    <t>T574</t>
  </si>
  <si>
    <t>T575</t>
  </si>
  <si>
    <t>T576</t>
  </si>
  <si>
    <t>T577</t>
  </si>
  <si>
    <t>T578</t>
  </si>
  <si>
    <t>T579</t>
  </si>
  <si>
    <t>T580</t>
  </si>
  <si>
    <t>T581</t>
  </si>
  <si>
    <t>T582</t>
  </si>
  <si>
    <t>T583</t>
  </si>
  <si>
    <t>T584</t>
  </si>
  <si>
    <t>T585</t>
  </si>
  <si>
    <t>T586</t>
  </si>
  <si>
    <t>T587</t>
  </si>
  <si>
    <t>T588</t>
  </si>
  <si>
    <t>T589</t>
  </si>
  <si>
    <t>T590</t>
  </si>
  <si>
    <t>T591</t>
  </si>
  <si>
    <t>T592</t>
  </si>
  <si>
    <t>T593</t>
  </si>
  <si>
    <t>T594</t>
  </si>
  <si>
    <t>T595</t>
  </si>
  <si>
    <t>T596</t>
  </si>
  <si>
    <t>T597</t>
  </si>
  <si>
    <t>PriceOnBill</t>
  </si>
  <si>
    <t>Paid</t>
  </si>
  <si>
    <t>OrderCost</t>
  </si>
  <si>
    <t>Qtr2</t>
  </si>
  <si>
    <t>May</t>
  </si>
  <si>
    <t>Jun</t>
  </si>
  <si>
    <t>Qtr3</t>
  </si>
  <si>
    <t>Jul</t>
  </si>
  <si>
    <t>Aug</t>
  </si>
  <si>
    <t>Sep</t>
  </si>
  <si>
    <t>Qtr4</t>
  </si>
  <si>
    <t>Oct</t>
  </si>
  <si>
    <t>Nov</t>
  </si>
  <si>
    <t>Dec</t>
  </si>
  <si>
    <t>Qtr1</t>
  </si>
  <si>
    <t>Jan</t>
  </si>
  <si>
    <t>Feb</t>
  </si>
  <si>
    <t>Mar</t>
  </si>
  <si>
    <t>Apr</t>
  </si>
  <si>
    <t>Year</t>
  </si>
  <si>
    <t>Quarter</t>
  </si>
  <si>
    <t>Month</t>
  </si>
  <si>
    <t>CostOfGoodsSold</t>
  </si>
  <si>
    <t>NbEmployees</t>
  </si>
  <si>
    <t>Total</t>
  </si>
  <si>
    <t>FirstDay</t>
  </si>
  <si>
    <t>UnitCost-ABB</t>
  </si>
  <si>
    <t>UnitCost-AC</t>
  </si>
  <si>
    <t>UnitCost-AH</t>
  </si>
  <si>
    <t>UnitCost-AL</t>
  </si>
  <si>
    <t>UnitCost-AO</t>
  </si>
  <si>
    <t>Description</t>
  </si>
  <si>
    <t>Includes raw material cost, packaging, labour, inventory</t>
  </si>
  <si>
    <t>Administration</t>
  </si>
  <si>
    <t>Labour</t>
  </si>
  <si>
    <t>Machines</t>
  </si>
  <si>
    <t>Utility</t>
  </si>
  <si>
    <t>Sales</t>
  </si>
  <si>
    <t>MarketResearch</t>
  </si>
  <si>
    <t>Date</t>
  </si>
  <si>
    <t>Current date</t>
  </si>
  <si>
    <t>Note</t>
  </si>
  <si>
    <t>fictional, per definition, date of last order</t>
  </si>
  <si>
    <t>Customer_ID</t>
  </si>
  <si>
    <t>Product_ID</t>
  </si>
  <si>
    <t>Order_Date</t>
  </si>
  <si>
    <t>Delivery_Date</t>
  </si>
  <si>
    <t>Order_ID</t>
  </si>
  <si>
    <t>Date_Paid</t>
  </si>
  <si>
    <t>Gross_Profit_Per_Order</t>
  </si>
  <si>
    <t>Email</t>
  </si>
  <si>
    <t>Country_code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</si>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</sst>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14" fontId="0" fillId="0" borderId="0" xfId="0" applyNumberFormat="1"/>
    <xf numFmtId="9" fontId="0" fillId="0" borderId="0" xfId="2" applyFont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43" fontId="0" fillId="3" borderId="2" xfId="1" applyFont="1" applyFill="1" applyBorder="1"/>
    <xf numFmtId="14" fontId="0" fillId="3" borderId="2" xfId="0" applyNumberFormat="1" applyFill="1" applyBorder="1"/>
    <xf numFmtId="14" fontId="0" fillId="3" borderId="3" xfId="0" applyNumberFormat="1" applyFill="1" applyBorder="1"/>
    <xf numFmtId="43" fontId="0" fillId="0" borderId="2" xfId="1" applyFont="1" applyBorder="1"/>
    <xf numFmtId="14" fontId="0" fillId="0" borderId="2" xfId="0" applyNumberFormat="1" applyBorder="1"/>
    <xf numFmtId="14" fontId="0" fillId="0" borderId="3" xfId="0" applyNumberFormat="1" applyBorder="1"/>
    <xf numFmtId="43" fontId="0" fillId="0" borderId="5" xfId="1" applyFont="1" applyBorder="1"/>
    <xf numFmtId="14" fontId="0" fillId="0" borderId="5" xfId="0" applyNumberFormat="1" applyBorder="1"/>
    <xf numFmtId="14" fontId="0" fillId="0" borderId="6" xfId="0" applyNumberFormat="1" applyBorder="1"/>
    <xf numFmtId="43" fontId="0" fillId="3" borderId="1" xfId="1" applyFont="1" applyFill="1" applyBorder="1"/>
    <xf numFmtId="9" fontId="0" fillId="3" borderId="2" xfId="2" applyFont="1" applyFill="1" applyBorder="1"/>
    <xf numFmtId="43" fontId="0" fillId="3" borderId="2" xfId="0" applyNumberFormat="1" applyFill="1" applyBorder="1"/>
    <xf numFmtId="43" fontId="0" fillId="3" borderId="3" xfId="1" applyFont="1" applyFill="1" applyBorder="1"/>
    <xf numFmtId="43" fontId="0" fillId="0" borderId="1" xfId="1" applyFont="1" applyBorder="1"/>
    <xf numFmtId="9" fontId="0" fillId="0" borderId="2" xfId="2" applyFont="1" applyBorder="1"/>
    <xf numFmtId="43" fontId="0" fillId="0" borderId="2" xfId="0" applyNumberFormat="1" applyBorder="1"/>
    <xf numFmtId="43" fontId="0" fillId="0" borderId="3" xfId="1" applyFont="1" applyBorder="1"/>
    <xf numFmtId="43" fontId="0" fillId="3" borderId="4" xfId="1" applyFont="1" applyFill="1" applyBorder="1"/>
    <xf numFmtId="14" fontId="0" fillId="3" borderId="5" xfId="0" applyNumberFormat="1" applyFill="1" applyBorder="1"/>
    <xf numFmtId="43" fontId="0" fillId="3" borderId="5" xfId="1" applyFont="1" applyFill="1" applyBorder="1"/>
    <xf numFmtId="9" fontId="0" fillId="3" borderId="5" xfId="2" applyFont="1" applyFill="1" applyBorder="1"/>
    <xf numFmtId="43" fontId="0" fillId="3" borderId="5" xfId="0" applyNumberFormat="1" applyFill="1" applyBorder="1"/>
    <xf numFmtId="43" fontId="0" fillId="3" borderId="6" xfId="1" applyFont="1" applyFill="1" applyBorder="1"/>
    <xf numFmtId="0" fontId="2" fillId="3" borderId="2" xfId="3" applyFill="1" applyBorder="1"/>
    <xf numFmtId="49" fontId="0" fillId="3" borderId="2" xfId="0" applyNumberFormat="1" applyFill="1" applyBorder="1"/>
    <xf numFmtId="0" fontId="2" fillId="0" borderId="2" xfId="3" applyBorder="1"/>
    <xf numFmtId="49" fontId="0" fillId="0" borderId="2" xfId="0" applyNumberFormat="1" applyBorder="1"/>
    <xf numFmtId="0" fontId="2" fillId="3" borderId="5" xfId="3" applyFill="1" applyBorder="1"/>
    <xf numFmtId="49" fontId="0" fillId="3" borderId="5" xfId="0" applyNumberFormat="1" applyFill="1" applyBorder="1"/>
    <xf numFmtId="0" fontId="4" fillId="2" borderId="0" xfId="0" applyFont="1" applyFill="1"/>
    <xf numFmtId="43" fontId="0" fillId="3" borderId="7" xfId="1" applyFont="1" applyFill="1" applyBorder="1"/>
    <xf numFmtId="43" fontId="0" fillId="3" borderId="8" xfId="1" applyFont="1" applyFill="1" applyBorder="1"/>
    <xf numFmtId="43" fontId="0" fillId="3" borderId="9" xfId="1" applyFont="1" applyFill="1" applyBorder="1"/>
    <xf numFmtId="43" fontId="0" fillId="0" borderId="10" xfId="1" applyFont="1" applyBorder="1"/>
    <xf numFmtId="43" fontId="0" fillId="0" borderId="11" xfId="1" applyFont="1" applyBorder="1"/>
    <xf numFmtId="43" fontId="0" fillId="3" borderId="10" xfId="1" applyFont="1" applyFill="1" applyBorder="1"/>
    <xf numFmtId="43" fontId="0" fillId="3" borderId="11" xfId="1" applyFont="1" applyFill="1" applyBorder="1"/>
    <xf numFmtId="43" fontId="0" fillId="3" borderId="12" xfId="1" applyFont="1" applyFill="1" applyBorder="1"/>
    <xf numFmtId="43" fontId="0" fillId="3" borderId="13" xfId="1" applyFont="1" applyFill="1" applyBorder="1"/>
    <xf numFmtId="43" fontId="0" fillId="3" borderId="14" xfId="1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5" xfId="0" applyFill="1" applyBorder="1"/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6" xfId="0" applyFill="1" applyBorder="1"/>
    <xf numFmtId="0" fontId="0" fillId="3" borderId="14" xfId="0" applyFill="1" applyBorder="1"/>
    <xf numFmtId="14" fontId="0" fillId="3" borderId="9" xfId="0" applyNumberFormat="1" applyFill="1" applyBorder="1"/>
    <xf numFmtId="14" fontId="0" fillId="0" borderId="11" xfId="0" applyNumberFormat="1" applyBorder="1"/>
    <xf numFmtId="14" fontId="0" fillId="3" borderId="11" xfId="0" applyNumberFormat="1" applyFill="1" applyBorder="1"/>
    <xf numFmtId="14" fontId="0" fillId="3" borderId="14" xfId="0" applyNumberFormat="1" applyFill="1" applyBorder="1"/>
    <xf numFmtId="14" fontId="0" fillId="3" borderId="8" xfId="0" applyNumberFormat="1" applyFill="1" applyBorder="1"/>
    <xf numFmtId="14" fontId="0" fillId="3" borderId="13" xfId="0" applyNumberFormat="1" applyFill="1" applyBorder="1"/>
    <xf numFmtId="14" fontId="0" fillId="3" borderId="15" xfId="0" applyNumberFormat="1" applyFill="1" applyBorder="1"/>
    <xf numFmtId="0" fontId="0" fillId="3" borderId="17" xfId="0" applyFill="1" applyBorder="1"/>
    <xf numFmtId="0" fontId="0" fillId="0" borderId="18" xfId="0" applyBorder="1"/>
    <xf numFmtId="0" fontId="0" fillId="3" borderId="18" xfId="0" applyFill="1" applyBorder="1"/>
    <xf numFmtId="0" fontId="0" fillId="0" borderId="19" xfId="0" applyBorder="1"/>
    <xf numFmtId="0" fontId="0" fillId="0" borderId="20" xfId="0" applyBorder="1"/>
    <xf numFmtId="14" fontId="0" fillId="3" borderId="16" xfId="0" applyNumberFormat="1" applyFill="1" applyBorder="1"/>
    <xf numFmtId="0" fontId="0" fillId="3" borderId="21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el@leedl.co.uk" TargetMode="External"/><Relationship Id="rId7" Type="http://schemas.openxmlformats.org/officeDocument/2006/relationships/hyperlink" Target="mailto:ebl@leedl.co.uk" TargetMode="External"/><Relationship Id="rId2" Type="http://schemas.openxmlformats.org/officeDocument/2006/relationships/hyperlink" Target="mailto:es@sanbi.co.uk" TargetMode="External"/><Relationship Id="rId1" Type="http://schemas.openxmlformats.org/officeDocument/2006/relationships/hyperlink" Target="mailto:et@texo.co.uk" TargetMode="External"/><Relationship Id="rId6" Type="http://schemas.openxmlformats.org/officeDocument/2006/relationships/hyperlink" Target="mailto:ect@texo.co.uk" TargetMode="External"/><Relationship Id="rId5" Type="http://schemas.openxmlformats.org/officeDocument/2006/relationships/hyperlink" Target="mailto:ebt@texo.co.uk" TargetMode="External"/><Relationship Id="rId4" Type="http://schemas.openxmlformats.org/officeDocument/2006/relationships/hyperlink" Target="mailto:ew@wayr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6D98-A2CC-4FA0-9DF2-BC6ADFA850FA}">
  <dimension ref="A1:C2"/>
  <sheetViews>
    <sheetView workbookViewId="0">
      <selection activeCell="D10" sqref="D10"/>
    </sheetView>
  </sheetViews>
  <sheetFormatPr defaultRowHeight="14.4" x14ac:dyDescent="0.3"/>
  <cols>
    <col min="1" max="1" width="10.5546875" bestFit="1" customWidth="1"/>
    <col min="2" max="2" width="11.21875" bestFit="1" customWidth="1"/>
    <col min="3" max="3" width="20.33203125" bestFit="1" customWidth="1"/>
  </cols>
  <sheetData>
    <row r="1" spans="1:3" x14ac:dyDescent="0.3">
      <c r="A1" t="s">
        <v>725</v>
      </c>
      <c r="B1" t="s">
        <v>717</v>
      </c>
      <c r="C1" t="s">
        <v>727</v>
      </c>
    </row>
    <row r="2" spans="1:3" x14ac:dyDescent="0.3">
      <c r="A2" s="1">
        <v>45685</v>
      </c>
      <c r="B2" t="s">
        <v>726</v>
      </c>
      <c r="C2" t="s">
        <v>728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B0D0-2F35-496F-942A-4964787E0E27}">
  <dimension ref="A1:E6"/>
  <sheetViews>
    <sheetView tabSelected="1" workbookViewId="0">
      <selection activeCell="C24" sqref="C24"/>
    </sheetView>
  </sheetViews>
  <sheetFormatPr defaultRowHeight="14.4" x14ac:dyDescent="0.3"/>
  <cols>
    <col min="3" max="3" width="14.33203125" bestFit="1" customWidth="1"/>
    <col min="4" max="4" width="14.77734375" customWidth="1"/>
    <col min="5" max="5" width="13.21875" customWidth="1"/>
  </cols>
  <sheetData>
    <row r="1" spans="1:5" x14ac:dyDescent="0.3">
      <c r="A1" s="9" t="s">
        <v>25</v>
      </c>
      <c r="B1" s="10" t="s">
        <v>2</v>
      </c>
      <c r="C1" s="10" t="s">
        <v>1</v>
      </c>
      <c r="D1" s="10" t="s">
        <v>8</v>
      </c>
      <c r="E1" s="10" t="s">
        <v>24</v>
      </c>
    </row>
    <row r="2" spans="1:5" x14ac:dyDescent="0.3">
      <c r="A2" s="12" t="s">
        <v>5</v>
      </c>
      <c r="B2" s="13" t="s">
        <v>3</v>
      </c>
      <c r="C2" s="13" t="s">
        <v>4</v>
      </c>
      <c r="D2" s="13">
        <v>1000</v>
      </c>
      <c r="E2" s="13">
        <v>100</v>
      </c>
    </row>
    <row r="3" spans="1:5" x14ac:dyDescent="0.3">
      <c r="A3" s="15" t="s">
        <v>12</v>
      </c>
      <c r="B3" s="16" t="s">
        <v>3</v>
      </c>
      <c r="C3" s="16" t="s">
        <v>13</v>
      </c>
      <c r="D3" s="16">
        <v>1000</v>
      </c>
      <c r="E3" s="16">
        <v>100</v>
      </c>
    </row>
    <row r="4" spans="1:5" x14ac:dyDescent="0.3">
      <c r="A4" s="12" t="s">
        <v>14</v>
      </c>
      <c r="B4" s="13" t="s">
        <v>3</v>
      </c>
      <c r="C4" s="13" t="s">
        <v>15</v>
      </c>
      <c r="D4" s="13">
        <v>1000</v>
      </c>
      <c r="E4" s="13">
        <v>100</v>
      </c>
    </row>
    <row r="5" spans="1:5" x14ac:dyDescent="0.3">
      <c r="A5" s="15" t="s">
        <v>16</v>
      </c>
      <c r="B5" s="16" t="s">
        <v>3</v>
      </c>
      <c r="C5" s="16" t="s">
        <v>17</v>
      </c>
      <c r="D5" s="16">
        <v>1000</v>
      </c>
      <c r="E5" s="16">
        <v>100</v>
      </c>
    </row>
    <row r="6" spans="1:5" x14ac:dyDescent="0.3">
      <c r="A6" s="3" t="s">
        <v>21</v>
      </c>
      <c r="B6" s="4" t="s">
        <v>3</v>
      </c>
      <c r="C6" s="4" t="s">
        <v>22</v>
      </c>
      <c r="D6" s="4">
        <v>1000</v>
      </c>
      <c r="E6" s="4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B2C4-235A-4083-9778-76DF69910D54}">
  <dimension ref="A1:I24"/>
  <sheetViews>
    <sheetView workbookViewId="0"/>
  </sheetViews>
  <sheetFormatPr defaultRowHeight="14.4" x14ac:dyDescent="0.3"/>
  <cols>
    <col min="1" max="1" width="11.44140625" customWidth="1"/>
    <col min="3" max="4" width="10.5546875" bestFit="1" customWidth="1"/>
    <col min="5" max="5" width="46.88671875" bestFit="1" customWidth="1"/>
    <col min="8" max="9" width="10.5546875" bestFit="1" customWidth="1"/>
  </cols>
  <sheetData>
    <row r="1" spans="1:9" ht="15" thickBot="1" x14ac:dyDescent="0.35">
      <c r="A1" s="9" t="s">
        <v>730</v>
      </c>
      <c r="B1" s="10" t="s">
        <v>85</v>
      </c>
      <c r="C1" s="10" t="s">
        <v>83</v>
      </c>
      <c r="D1" s="11" t="s">
        <v>84</v>
      </c>
      <c r="E1" s="47" t="s">
        <v>717</v>
      </c>
    </row>
    <row r="2" spans="1:9" x14ac:dyDescent="0.3">
      <c r="A2" s="58" t="s">
        <v>5</v>
      </c>
      <c r="B2" s="49">
        <v>12</v>
      </c>
      <c r="C2" s="74">
        <v>44927</v>
      </c>
      <c r="D2" s="76">
        <v>45291</v>
      </c>
      <c r="E2" s="77" t="s">
        <v>718</v>
      </c>
    </row>
    <row r="3" spans="1:9" x14ac:dyDescent="0.3">
      <c r="A3" s="62" t="s">
        <v>12</v>
      </c>
      <c r="B3" s="21">
        <v>11</v>
      </c>
      <c r="C3" s="22">
        <v>44927</v>
      </c>
      <c r="D3" s="23">
        <v>45291</v>
      </c>
      <c r="E3" s="78" t="s">
        <v>718</v>
      </c>
    </row>
    <row r="4" spans="1:9" x14ac:dyDescent="0.3">
      <c r="A4" s="64" t="s">
        <v>14</v>
      </c>
      <c r="B4" s="18">
        <v>10</v>
      </c>
      <c r="C4" s="19">
        <v>44927</v>
      </c>
      <c r="D4" s="20">
        <v>45107</v>
      </c>
      <c r="E4" s="79" t="s">
        <v>718</v>
      </c>
    </row>
    <row r="5" spans="1:9" x14ac:dyDescent="0.3">
      <c r="A5" s="62" t="s">
        <v>16</v>
      </c>
      <c r="B5" s="21">
        <v>10</v>
      </c>
      <c r="C5" s="22">
        <v>44927</v>
      </c>
      <c r="D5" s="23">
        <v>45107</v>
      </c>
      <c r="E5" s="78" t="s">
        <v>718</v>
      </c>
      <c r="H5" s="1"/>
      <c r="I5" s="1"/>
    </row>
    <row r="6" spans="1:9" x14ac:dyDescent="0.3">
      <c r="A6" s="64" t="s">
        <v>21</v>
      </c>
      <c r="B6" s="18">
        <v>11</v>
      </c>
      <c r="C6" s="19">
        <v>44927</v>
      </c>
      <c r="D6" s="20">
        <v>45107</v>
      </c>
      <c r="E6" s="79" t="s">
        <v>718</v>
      </c>
    </row>
    <row r="7" spans="1:9" x14ac:dyDescent="0.3">
      <c r="A7" s="62" t="s">
        <v>14</v>
      </c>
      <c r="B7" s="21">
        <v>11</v>
      </c>
      <c r="C7" s="22">
        <v>45107</v>
      </c>
      <c r="D7" s="23">
        <v>45291</v>
      </c>
      <c r="E7" s="78" t="s">
        <v>718</v>
      </c>
    </row>
    <row r="8" spans="1:9" x14ac:dyDescent="0.3">
      <c r="A8" s="64" t="s">
        <v>16</v>
      </c>
      <c r="B8" s="18">
        <v>12</v>
      </c>
      <c r="C8" s="19">
        <v>45107</v>
      </c>
      <c r="D8" s="20">
        <v>45291</v>
      </c>
      <c r="E8" s="79" t="s">
        <v>718</v>
      </c>
    </row>
    <row r="9" spans="1:9" x14ac:dyDescent="0.3">
      <c r="A9" s="62" t="s">
        <v>21</v>
      </c>
      <c r="B9" s="21">
        <v>13</v>
      </c>
      <c r="C9" s="22">
        <v>45107</v>
      </c>
      <c r="D9" s="23">
        <v>45291</v>
      </c>
      <c r="E9" s="78" t="s">
        <v>718</v>
      </c>
    </row>
    <row r="10" spans="1:9" x14ac:dyDescent="0.3">
      <c r="A10" s="64" t="s">
        <v>5</v>
      </c>
      <c r="B10" s="18">
        <v>12.5</v>
      </c>
      <c r="C10" s="19">
        <v>45292</v>
      </c>
      <c r="D10" s="20">
        <v>45473</v>
      </c>
      <c r="E10" s="79" t="s">
        <v>718</v>
      </c>
    </row>
    <row r="11" spans="1:9" x14ac:dyDescent="0.3">
      <c r="A11" s="62" t="s">
        <v>12</v>
      </c>
      <c r="B11" s="21">
        <v>11.7</v>
      </c>
      <c r="C11" s="22">
        <v>45292</v>
      </c>
      <c r="D11" s="23">
        <v>45473</v>
      </c>
      <c r="E11" s="78" t="s">
        <v>718</v>
      </c>
    </row>
    <row r="12" spans="1:9" x14ac:dyDescent="0.3">
      <c r="A12" s="64" t="s">
        <v>14</v>
      </c>
      <c r="B12" s="18">
        <v>11.3</v>
      </c>
      <c r="C12" s="19">
        <v>45292</v>
      </c>
      <c r="D12" s="20">
        <v>45473</v>
      </c>
      <c r="E12" s="79" t="s">
        <v>718</v>
      </c>
    </row>
    <row r="13" spans="1:9" x14ac:dyDescent="0.3">
      <c r="A13" s="62" t="s">
        <v>16</v>
      </c>
      <c r="B13" s="21">
        <v>11</v>
      </c>
      <c r="C13" s="22">
        <v>45292</v>
      </c>
      <c r="D13" s="23">
        <v>45473</v>
      </c>
      <c r="E13" s="78" t="s">
        <v>718</v>
      </c>
    </row>
    <row r="14" spans="1:9" x14ac:dyDescent="0.3">
      <c r="A14" s="64" t="s">
        <v>21</v>
      </c>
      <c r="B14" s="18">
        <v>13.4</v>
      </c>
      <c r="C14" s="19">
        <v>45292</v>
      </c>
      <c r="D14" s="20">
        <v>45473</v>
      </c>
      <c r="E14" s="79" t="s">
        <v>718</v>
      </c>
    </row>
    <row r="15" spans="1:9" x14ac:dyDescent="0.3">
      <c r="A15" s="62" t="s">
        <v>5</v>
      </c>
      <c r="B15" s="21">
        <v>12.55</v>
      </c>
      <c r="C15" s="22">
        <v>45474</v>
      </c>
      <c r="D15" s="23">
        <v>45657</v>
      </c>
      <c r="E15" s="78" t="s">
        <v>718</v>
      </c>
    </row>
    <row r="16" spans="1:9" x14ac:dyDescent="0.3">
      <c r="A16" s="64" t="s">
        <v>12</v>
      </c>
      <c r="B16" s="18">
        <v>11.9</v>
      </c>
      <c r="C16" s="19">
        <v>45474</v>
      </c>
      <c r="D16" s="20">
        <v>45657</v>
      </c>
      <c r="E16" s="79" t="s">
        <v>718</v>
      </c>
    </row>
    <row r="17" spans="1:5" x14ac:dyDescent="0.3">
      <c r="A17" s="62" t="s">
        <v>14</v>
      </c>
      <c r="B17" s="21">
        <v>11.5</v>
      </c>
      <c r="C17" s="22">
        <v>45474</v>
      </c>
      <c r="D17" s="23">
        <v>45657</v>
      </c>
      <c r="E17" s="78" t="s">
        <v>718</v>
      </c>
    </row>
    <row r="18" spans="1:5" x14ac:dyDescent="0.3">
      <c r="A18" s="64" t="s">
        <v>16</v>
      </c>
      <c r="B18" s="18">
        <v>11.8</v>
      </c>
      <c r="C18" s="19">
        <v>45474</v>
      </c>
      <c r="D18" s="20">
        <v>45657</v>
      </c>
      <c r="E18" s="79" t="s">
        <v>718</v>
      </c>
    </row>
    <row r="19" spans="1:5" x14ac:dyDescent="0.3">
      <c r="A19" s="80" t="s">
        <v>21</v>
      </c>
      <c r="B19" s="24">
        <v>13.6</v>
      </c>
      <c r="C19" s="25">
        <v>45474</v>
      </c>
      <c r="D19" s="26">
        <v>45657</v>
      </c>
      <c r="E19" s="81" t="s">
        <v>718</v>
      </c>
    </row>
    <row r="20" spans="1:5" x14ac:dyDescent="0.3">
      <c r="A20" s="64" t="s">
        <v>5</v>
      </c>
      <c r="B20" s="18">
        <v>12.55</v>
      </c>
      <c r="C20" s="19">
        <v>45658</v>
      </c>
      <c r="D20" s="20">
        <v>45838</v>
      </c>
      <c r="E20" s="79" t="s">
        <v>718</v>
      </c>
    </row>
    <row r="21" spans="1:5" x14ac:dyDescent="0.3">
      <c r="A21" s="62" t="s">
        <v>12</v>
      </c>
      <c r="B21" s="21">
        <v>11.9</v>
      </c>
      <c r="C21" s="22">
        <v>45658</v>
      </c>
      <c r="D21" s="23">
        <v>45838</v>
      </c>
      <c r="E21" s="78" t="s">
        <v>718</v>
      </c>
    </row>
    <row r="22" spans="1:5" x14ac:dyDescent="0.3">
      <c r="A22" s="64" t="s">
        <v>14</v>
      </c>
      <c r="B22" s="18">
        <v>11.5</v>
      </c>
      <c r="C22" s="19">
        <v>45658</v>
      </c>
      <c r="D22" s="20">
        <v>45838</v>
      </c>
      <c r="E22" s="79" t="s">
        <v>718</v>
      </c>
    </row>
    <row r="23" spans="1:5" x14ac:dyDescent="0.3">
      <c r="A23" s="62" t="s">
        <v>16</v>
      </c>
      <c r="B23" s="21">
        <v>11.8</v>
      </c>
      <c r="C23" s="22">
        <v>45658</v>
      </c>
      <c r="D23" s="23">
        <v>45838</v>
      </c>
      <c r="E23" s="78" t="s">
        <v>718</v>
      </c>
    </row>
    <row r="24" spans="1:5" ht="15" thickBot="1" x14ac:dyDescent="0.35">
      <c r="A24" s="66" t="s">
        <v>21</v>
      </c>
      <c r="B24" s="56">
        <v>13.6</v>
      </c>
      <c r="C24" s="75">
        <v>45658</v>
      </c>
      <c r="D24" s="82">
        <v>45838</v>
      </c>
      <c r="E24" s="83" t="s">
        <v>718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3FC0-EBC7-4CF6-AA93-7AB7ACF84312}">
  <dimension ref="A1:D11"/>
  <sheetViews>
    <sheetView workbookViewId="0">
      <selection activeCell="B6" sqref="B6"/>
    </sheetView>
  </sheetViews>
  <sheetFormatPr defaultRowHeight="14.4" x14ac:dyDescent="0.3"/>
  <cols>
    <col min="1" max="1" width="9.88671875" bestFit="1" customWidth="1"/>
    <col min="2" max="2" width="13.21875" bestFit="1" customWidth="1"/>
    <col min="3" max="3" width="13.88671875" bestFit="1" customWidth="1"/>
    <col min="4" max="4" width="10.77734375" bestFit="1" customWidth="1"/>
    <col min="5" max="5" width="13.44140625" bestFit="1" customWidth="1"/>
    <col min="6" max="6" width="11.77734375" bestFit="1" customWidth="1"/>
  </cols>
  <sheetData>
    <row r="1" spans="1:4" x14ac:dyDescent="0.3">
      <c r="A1" s="9" t="s">
        <v>0</v>
      </c>
      <c r="B1" s="10" t="s">
        <v>6</v>
      </c>
      <c r="C1" s="10" t="s">
        <v>11</v>
      </c>
      <c r="D1" s="11" t="s">
        <v>9</v>
      </c>
    </row>
    <row r="2" spans="1:4" x14ac:dyDescent="0.3">
      <c r="A2" s="12" t="s">
        <v>5</v>
      </c>
      <c r="B2" s="13" t="s">
        <v>3</v>
      </c>
      <c r="C2" s="13">
        <v>90</v>
      </c>
      <c r="D2" s="14" t="s">
        <v>10</v>
      </c>
    </row>
    <row r="3" spans="1:4" x14ac:dyDescent="0.3">
      <c r="A3" s="15" t="s">
        <v>5</v>
      </c>
      <c r="B3" s="16" t="s">
        <v>7</v>
      </c>
      <c r="C3" s="16">
        <v>10</v>
      </c>
      <c r="D3" s="17" t="s">
        <v>10</v>
      </c>
    </row>
    <row r="4" spans="1:4" x14ac:dyDescent="0.3">
      <c r="A4" s="12" t="s">
        <v>16</v>
      </c>
      <c r="B4" s="13" t="s">
        <v>3</v>
      </c>
      <c r="C4" s="13">
        <v>85</v>
      </c>
      <c r="D4" s="14" t="s">
        <v>10</v>
      </c>
    </row>
    <row r="5" spans="1:4" x14ac:dyDescent="0.3">
      <c r="A5" s="15" t="s">
        <v>16</v>
      </c>
      <c r="B5" s="16" t="s">
        <v>18</v>
      </c>
      <c r="C5" s="16">
        <v>15</v>
      </c>
      <c r="D5" s="17" t="s">
        <v>10</v>
      </c>
    </row>
    <row r="6" spans="1:4" x14ac:dyDescent="0.3">
      <c r="A6" s="12" t="s">
        <v>12</v>
      </c>
      <c r="B6" s="13" t="s">
        <v>3</v>
      </c>
      <c r="C6" s="13">
        <v>92</v>
      </c>
      <c r="D6" s="14" t="s">
        <v>10</v>
      </c>
    </row>
    <row r="7" spans="1:4" x14ac:dyDescent="0.3">
      <c r="A7" s="15" t="s">
        <v>12</v>
      </c>
      <c r="B7" s="16" t="s">
        <v>19</v>
      </c>
      <c r="C7" s="16">
        <v>8</v>
      </c>
      <c r="D7" s="17" t="s">
        <v>10</v>
      </c>
    </row>
    <row r="8" spans="1:4" x14ac:dyDescent="0.3">
      <c r="A8" s="12" t="s">
        <v>14</v>
      </c>
      <c r="B8" s="13" t="s">
        <v>3</v>
      </c>
      <c r="C8" s="13">
        <v>88</v>
      </c>
      <c r="D8" s="14" t="s">
        <v>10</v>
      </c>
    </row>
    <row r="9" spans="1:4" x14ac:dyDescent="0.3">
      <c r="A9" s="15" t="s">
        <v>14</v>
      </c>
      <c r="B9" s="16" t="s">
        <v>20</v>
      </c>
      <c r="C9" s="16">
        <v>12</v>
      </c>
      <c r="D9" s="17" t="s">
        <v>10</v>
      </c>
    </row>
    <row r="10" spans="1:4" x14ac:dyDescent="0.3">
      <c r="A10" s="12" t="s">
        <v>21</v>
      </c>
      <c r="B10" s="13" t="s">
        <v>3</v>
      </c>
      <c r="C10" s="13">
        <v>85</v>
      </c>
      <c r="D10" s="14" t="s">
        <v>10</v>
      </c>
    </row>
    <row r="11" spans="1:4" x14ac:dyDescent="0.3">
      <c r="A11" s="6" t="s">
        <v>21</v>
      </c>
      <c r="B11" s="7" t="s">
        <v>23</v>
      </c>
      <c r="C11" s="7">
        <v>15</v>
      </c>
      <c r="D11" s="8" t="s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236E-2220-4617-8D2F-1F58B751F432}">
  <dimension ref="A1:I24"/>
  <sheetViews>
    <sheetView workbookViewId="0">
      <selection activeCell="D1" sqref="D1:D24"/>
    </sheetView>
  </sheetViews>
  <sheetFormatPr defaultRowHeight="14.4" x14ac:dyDescent="0.3"/>
  <cols>
    <col min="1" max="2" width="9.21875" customWidth="1"/>
    <col min="3" max="3" width="8.33203125" customWidth="1"/>
    <col min="4" max="4" width="10.5546875" bestFit="1" customWidth="1"/>
  </cols>
  <sheetData>
    <row r="1" spans="1:9" x14ac:dyDescent="0.3">
      <c r="A1" s="10" t="s">
        <v>705</v>
      </c>
      <c r="B1" s="10" t="s">
        <v>706</v>
      </c>
      <c r="C1" s="10" t="s">
        <v>707</v>
      </c>
      <c r="D1" s="10" t="s">
        <v>711</v>
      </c>
      <c r="E1" s="10" t="s">
        <v>21</v>
      </c>
      <c r="F1" s="10" t="s">
        <v>5</v>
      </c>
      <c r="G1" s="10" t="s">
        <v>12</v>
      </c>
      <c r="H1" s="10" t="s">
        <v>14</v>
      </c>
      <c r="I1" s="11" t="s">
        <v>16</v>
      </c>
    </row>
    <row r="2" spans="1:9" x14ac:dyDescent="0.3">
      <c r="A2" s="13">
        <v>2023</v>
      </c>
      <c r="B2" s="13" t="s">
        <v>689</v>
      </c>
      <c r="C2" s="13" t="s">
        <v>704</v>
      </c>
      <c r="D2" s="19">
        <f>DATEVALUE("1/"&amp;C2&amp;"/"&amp;A2)</f>
        <v>45017</v>
      </c>
      <c r="E2" s="13">
        <v>0</v>
      </c>
      <c r="F2" s="13">
        <v>0</v>
      </c>
      <c r="G2" s="13">
        <v>0</v>
      </c>
      <c r="H2" s="13">
        <v>0</v>
      </c>
      <c r="I2" s="14">
        <v>0</v>
      </c>
    </row>
    <row r="3" spans="1:9" x14ac:dyDescent="0.3">
      <c r="A3" s="16">
        <v>2023</v>
      </c>
      <c r="B3" s="16" t="s">
        <v>689</v>
      </c>
      <c r="C3" s="16" t="s">
        <v>690</v>
      </c>
      <c r="D3" s="22">
        <f t="shared" ref="D3:D24" si="0">DATEVALUE("1/"&amp;C3&amp;"/"&amp;A3)</f>
        <v>45047</v>
      </c>
      <c r="E3" s="16">
        <v>0</v>
      </c>
      <c r="F3" s="16">
        <v>29</v>
      </c>
      <c r="G3" s="16">
        <v>29</v>
      </c>
      <c r="H3" s="16">
        <v>0</v>
      </c>
      <c r="I3" s="17">
        <v>0</v>
      </c>
    </row>
    <row r="4" spans="1:9" x14ac:dyDescent="0.3">
      <c r="A4" s="13">
        <v>2023</v>
      </c>
      <c r="B4" s="13" t="s">
        <v>689</v>
      </c>
      <c r="C4" s="13" t="s">
        <v>691</v>
      </c>
      <c r="D4" s="19">
        <f t="shared" si="0"/>
        <v>45078</v>
      </c>
      <c r="E4" s="13">
        <v>0</v>
      </c>
      <c r="F4" s="13">
        <v>2</v>
      </c>
      <c r="G4" s="13">
        <v>0</v>
      </c>
      <c r="H4" s="13">
        <v>0</v>
      </c>
      <c r="I4" s="14">
        <v>0</v>
      </c>
    </row>
    <row r="5" spans="1:9" x14ac:dyDescent="0.3">
      <c r="A5" s="16">
        <v>2023</v>
      </c>
      <c r="B5" s="16" t="s">
        <v>692</v>
      </c>
      <c r="C5" s="16" t="s">
        <v>693</v>
      </c>
      <c r="D5" s="22">
        <f t="shared" si="0"/>
        <v>45108</v>
      </c>
      <c r="E5" s="16">
        <v>0</v>
      </c>
      <c r="F5" s="16">
        <v>525</v>
      </c>
      <c r="G5" s="16">
        <v>340</v>
      </c>
      <c r="H5" s="16">
        <v>394</v>
      </c>
      <c r="I5" s="17">
        <v>385</v>
      </c>
    </row>
    <row r="6" spans="1:9" x14ac:dyDescent="0.3">
      <c r="A6" s="13">
        <v>2023</v>
      </c>
      <c r="B6" s="13" t="s">
        <v>692</v>
      </c>
      <c r="C6" s="13" t="s">
        <v>694</v>
      </c>
      <c r="D6" s="19">
        <f t="shared" si="0"/>
        <v>45139</v>
      </c>
      <c r="E6" s="13">
        <v>0</v>
      </c>
      <c r="F6" s="13">
        <v>384</v>
      </c>
      <c r="G6" s="13">
        <v>397</v>
      </c>
      <c r="H6" s="13">
        <v>441</v>
      </c>
      <c r="I6" s="14">
        <v>600</v>
      </c>
    </row>
    <row r="7" spans="1:9" x14ac:dyDescent="0.3">
      <c r="A7" s="16">
        <v>2023</v>
      </c>
      <c r="B7" s="16" t="s">
        <v>692</v>
      </c>
      <c r="C7" s="16" t="s">
        <v>695</v>
      </c>
      <c r="D7" s="22">
        <f t="shared" si="0"/>
        <v>45170</v>
      </c>
      <c r="E7" s="16">
        <v>0</v>
      </c>
      <c r="F7" s="16">
        <v>574</v>
      </c>
      <c r="G7" s="16">
        <v>527</v>
      </c>
      <c r="H7" s="16">
        <v>500</v>
      </c>
      <c r="I7" s="17">
        <v>625</v>
      </c>
    </row>
    <row r="8" spans="1:9" x14ac:dyDescent="0.3">
      <c r="A8" s="13">
        <v>2023</v>
      </c>
      <c r="B8" s="13" t="s">
        <v>696</v>
      </c>
      <c r="C8" s="13" t="s">
        <v>697</v>
      </c>
      <c r="D8" s="19">
        <f t="shared" si="0"/>
        <v>45200</v>
      </c>
      <c r="E8" s="13">
        <v>0</v>
      </c>
      <c r="F8" s="13">
        <v>1959</v>
      </c>
      <c r="G8" s="13">
        <v>2262</v>
      </c>
      <c r="H8" s="13">
        <v>2206</v>
      </c>
      <c r="I8" s="14">
        <v>2703</v>
      </c>
    </row>
    <row r="9" spans="1:9" x14ac:dyDescent="0.3">
      <c r="A9" s="16">
        <v>2023</v>
      </c>
      <c r="B9" s="16" t="s">
        <v>696</v>
      </c>
      <c r="C9" s="16" t="s">
        <v>698</v>
      </c>
      <c r="D9" s="22">
        <f t="shared" si="0"/>
        <v>45231</v>
      </c>
      <c r="E9" s="16">
        <v>0</v>
      </c>
      <c r="F9" s="16">
        <v>2537</v>
      </c>
      <c r="G9" s="16">
        <v>2511</v>
      </c>
      <c r="H9" s="16">
        <v>2311</v>
      </c>
      <c r="I9" s="17">
        <v>2824</v>
      </c>
    </row>
    <row r="10" spans="1:9" x14ac:dyDescent="0.3">
      <c r="A10" s="13">
        <v>2023</v>
      </c>
      <c r="B10" s="13" t="s">
        <v>696</v>
      </c>
      <c r="C10" s="13" t="s">
        <v>699</v>
      </c>
      <c r="D10" s="19">
        <f t="shared" si="0"/>
        <v>45261</v>
      </c>
      <c r="E10" s="13">
        <v>0</v>
      </c>
      <c r="F10" s="13">
        <v>2104</v>
      </c>
      <c r="G10" s="13">
        <v>2694</v>
      </c>
      <c r="H10" s="13">
        <v>2981</v>
      </c>
      <c r="I10" s="14">
        <v>3336</v>
      </c>
    </row>
    <row r="11" spans="1:9" x14ac:dyDescent="0.3">
      <c r="A11" s="16">
        <v>2024</v>
      </c>
      <c r="B11" s="16" t="s">
        <v>700</v>
      </c>
      <c r="C11" s="16" t="s">
        <v>701</v>
      </c>
      <c r="D11" s="22">
        <f t="shared" si="0"/>
        <v>45292</v>
      </c>
      <c r="E11" s="16">
        <v>0</v>
      </c>
      <c r="F11" s="16">
        <v>2186</v>
      </c>
      <c r="G11" s="16">
        <v>2593</v>
      </c>
      <c r="H11" s="16">
        <v>2840</v>
      </c>
      <c r="I11" s="17">
        <v>3033</v>
      </c>
    </row>
    <row r="12" spans="1:9" x14ac:dyDescent="0.3">
      <c r="A12" s="13">
        <v>2024</v>
      </c>
      <c r="B12" s="13" t="s">
        <v>700</v>
      </c>
      <c r="C12" s="13" t="s">
        <v>702</v>
      </c>
      <c r="D12" s="19">
        <f t="shared" si="0"/>
        <v>45323</v>
      </c>
      <c r="E12" s="13">
        <v>0</v>
      </c>
      <c r="F12" s="13">
        <v>4927</v>
      </c>
      <c r="G12" s="13">
        <v>4446</v>
      </c>
      <c r="H12" s="13">
        <v>4519</v>
      </c>
      <c r="I12" s="14">
        <v>6312</v>
      </c>
    </row>
    <row r="13" spans="1:9" x14ac:dyDescent="0.3">
      <c r="A13" s="16">
        <v>2024</v>
      </c>
      <c r="B13" s="16" t="s">
        <v>700</v>
      </c>
      <c r="C13" s="16" t="s">
        <v>703</v>
      </c>
      <c r="D13" s="22">
        <f t="shared" si="0"/>
        <v>45352</v>
      </c>
      <c r="E13" s="16">
        <v>0</v>
      </c>
      <c r="F13" s="16">
        <v>4206</v>
      </c>
      <c r="G13" s="16">
        <v>4871</v>
      </c>
      <c r="H13" s="16">
        <v>4533</v>
      </c>
      <c r="I13" s="17">
        <v>6323</v>
      </c>
    </row>
    <row r="14" spans="1:9" x14ac:dyDescent="0.3">
      <c r="A14" s="13">
        <v>2024</v>
      </c>
      <c r="B14" s="13" t="s">
        <v>689</v>
      </c>
      <c r="C14" s="13" t="s">
        <v>704</v>
      </c>
      <c r="D14" s="19">
        <f t="shared" si="0"/>
        <v>45383</v>
      </c>
      <c r="E14" s="13">
        <v>0</v>
      </c>
      <c r="F14" s="13">
        <v>4220</v>
      </c>
      <c r="G14" s="13">
        <v>5346</v>
      </c>
      <c r="H14" s="13">
        <v>5410</v>
      </c>
      <c r="I14" s="14">
        <v>5368</v>
      </c>
    </row>
    <row r="15" spans="1:9" x14ac:dyDescent="0.3">
      <c r="A15" s="16">
        <v>2024</v>
      </c>
      <c r="B15" s="16" t="s">
        <v>689</v>
      </c>
      <c r="C15" s="16" t="s">
        <v>690</v>
      </c>
      <c r="D15" s="22">
        <f t="shared" si="0"/>
        <v>45413</v>
      </c>
      <c r="E15" s="16">
        <v>0</v>
      </c>
      <c r="F15" s="16">
        <v>5178</v>
      </c>
      <c r="G15" s="16">
        <v>4192</v>
      </c>
      <c r="H15" s="16">
        <v>4159</v>
      </c>
      <c r="I15" s="17">
        <v>3995</v>
      </c>
    </row>
    <row r="16" spans="1:9" x14ac:dyDescent="0.3">
      <c r="A16" s="13">
        <v>2024</v>
      </c>
      <c r="B16" s="13" t="s">
        <v>689</v>
      </c>
      <c r="C16" s="13" t="s">
        <v>691</v>
      </c>
      <c r="D16" s="19">
        <f t="shared" si="0"/>
        <v>45444</v>
      </c>
      <c r="E16" s="13">
        <v>4460</v>
      </c>
      <c r="F16" s="13">
        <v>3825</v>
      </c>
      <c r="G16" s="13">
        <v>4364</v>
      </c>
      <c r="H16" s="13">
        <v>5122</v>
      </c>
      <c r="I16" s="14">
        <v>4238</v>
      </c>
    </row>
    <row r="17" spans="1:9" x14ac:dyDescent="0.3">
      <c r="A17" s="16">
        <v>2024</v>
      </c>
      <c r="B17" s="16" t="s">
        <v>692</v>
      </c>
      <c r="C17" s="16" t="s">
        <v>693</v>
      </c>
      <c r="D17" s="22">
        <f t="shared" si="0"/>
        <v>45474</v>
      </c>
      <c r="E17" s="16">
        <v>6275</v>
      </c>
      <c r="F17" s="16">
        <v>5679</v>
      </c>
      <c r="G17" s="16">
        <v>5333</v>
      </c>
      <c r="H17" s="16">
        <v>5065</v>
      </c>
      <c r="I17" s="17">
        <v>6394</v>
      </c>
    </row>
    <row r="18" spans="1:9" x14ac:dyDescent="0.3">
      <c r="A18" s="13">
        <v>2024</v>
      </c>
      <c r="B18" s="13" t="s">
        <v>692</v>
      </c>
      <c r="C18" s="13" t="s">
        <v>694</v>
      </c>
      <c r="D18" s="19">
        <f t="shared" si="0"/>
        <v>45505</v>
      </c>
      <c r="E18" s="13">
        <v>8348</v>
      </c>
      <c r="F18" s="13">
        <v>5886</v>
      </c>
      <c r="G18" s="13">
        <v>7133</v>
      </c>
      <c r="H18" s="13">
        <v>6927</v>
      </c>
      <c r="I18" s="14">
        <v>8430</v>
      </c>
    </row>
    <row r="19" spans="1:9" x14ac:dyDescent="0.3">
      <c r="A19" s="16">
        <v>2024</v>
      </c>
      <c r="B19" s="16" t="s">
        <v>692</v>
      </c>
      <c r="C19" s="16" t="s">
        <v>695</v>
      </c>
      <c r="D19" s="22">
        <f t="shared" si="0"/>
        <v>45536</v>
      </c>
      <c r="E19" s="16">
        <v>5664</v>
      </c>
      <c r="F19" s="16">
        <v>6573</v>
      </c>
      <c r="G19" s="16">
        <v>6364</v>
      </c>
      <c r="H19" s="16">
        <v>7950</v>
      </c>
      <c r="I19" s="17">
        <v>7980</v>
      </c>
    </row>
    <row r="20" spans="1:9" x14ac:dyDescent="0.3">
      <c r="A20" s="13">
        <v>2024</v>
      </c>
      <c r="B20" s="13" t="s">
        <v>696</v>
      </c>
      <c r="C20" s="13" t="s">
        <v>697</v>
      </c>
      <c r="D20" s="19">
        <f t="shared" si="0"/>
        <v>45566</v>
      </c>
      <c r="E20" s="13">
        <v>5550</v>
      </c>
      <c r="F20" s="13">
        <v>6842</v>
      </c>
      <c r="G20" s="13">
        <v>5786</v>
      </c>
      <c r="H20" s="13">
        <v>6612</v>
      </c>
      <c r="I20" s="14">
        <v>5721</v>
      </c>
    </row>
    <row r="21" spans="1:9" x14ac:dyDescent="0.3">
      <c r="A21" s="16">
        <v>2024</v>
      </c>
      <c r="B21" s="16" t="s">
        <v>696</v>
      </c>
      <c r="C21" s="16" t="s">
        <v>698</v>
      </c>
      <c r="D21" s="22">
        <f t="shared" si="0"/>
        <v>45597</v>
      </c>
      <c r="E21" s="16">
        <v>5053</v>
      </c>
      <c r="F21" s="16">
        <v>5079</v>
      </c>
      <c r="G21" s="16">
        <v>5533</v>
      </c>
      <c r="H21" s="16">
        <v>4776</v>
      </c>
      <c r="I21" s="17">
        <v>6390</v>
      </c>
    </row>
    <row r="22" spans="1:9" x14ac:dyDescent="0.3">
      <c r="A22" s="13">
        <v>2024</v>
      </c>
      <c r="B22" s="13" t="s">
        <v>696</v>
      </c>
      <c r="C22" s="13" t="s">
        <v>699</v>
      </c>
      <c r="D22" s="19">
        <f t="shared" si="0"/>
        <v>45627</v>
      </c>
      <c r="E22" s="13">
        <v>7669</v>
      </c>
      <c r="F22" s="13">
        <v>6214</v>
      </c>
      <c r="G22" s="13">
        <v>6715</v>
      </c>
      <c r="H22" s="13">
        <v>6062</v>
      </c>
      <c r="I22" s="14">
        <v>8555</v>
      </c>
    </row>
    <row r="23" spans="1:9" x14ac:dyDescent="0.3">
      <c r="A23" s="16">
        <v>2025</v>
      </c>
      <c r="B23" s="16" t="s">
        <v>700</v>
      </c>
      <c r="C23" s="16" t="s">
        <v>701</v>
      </c>
      <c r="D23" s="22">
        <f t="shared" si="0"/>
        <v>45658</v>
      </c>
      <c r="E23" s="16">
        <v>6610</v>
      </c>
      <c r="F23" s="16">
        <v>8834</v>
      </c>
      <c r="G23" s="16">
        <v>6262</v>
      </c>
      <c r="H23" s="16">
        <v>5030</v>
      </c>
      <c r="I23" s="17">
        <v>6182</v>
      </c>
    </row>
    <row r="24" spans="1:9" x14ac:dyDescent="0.3">
      <c r="A24" s="4">
        <v>2025</v>
      </c>
      <c r="B24" s="4" t="s">
        <v>700</v>
      </c>
      <c r="C24" s="4" t="s">
        <v>702</v>
      </c>
      <c r="D24" s="36">
        <f t="shared" si="0"/>
        <v>45689</v>
      </c>
      <c r="E24" s="4">
        <v>389</v>
      </c>
      <c r="F24" s="4"/>
      <c r="G24" s="4"/>
      <c r="H24" s="4"/>
      <c r="I24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E4B8-9543-4844-8F9C-E0B9C47B100D}">
  <dimension ref="A1:T24"/>
  <sheetViews>
    <sheetView zoomScaleNormal="100" workbookViewId="0">
      <selection activeCell="J28" sqref="J28"/>
    </sheetView>
  </sheetViews>
  <sheetFormatPr defaultRowHeight="14.4" x14ac:dyDescent="0.3"/>
  <cols>
    <col min="1" max="1" width="5" bestFit="1" customWidth="1"/>
    <col min="2" max="2" width="7.44140625" bestFit="1" customWidth="1"/>
    <col min="3" max="3" width="6.77734375" bestFit="1" customWidth="1"/>
    <col min="4" max="4" width="10.5546875" bestFit="1" customWidth="1"/>
    <col min="5" max="9" width="5" bestFit="1" customWidth="1"/>
    <col min="10" max="10" width="6" bestFit="1" customWidth="1"/>
    <col min="11" max="11" width="12.33203125" bestFit="1" customWidth="1"/>
    <col min="12" max="12" width="11.21875" bestFit="1" customWidth="1"/>
    <col min="13" max="13" width="11.33203125" bestFit="1" customWidth="1"/>
    <col min="14" max="14" width="11" bestFit="1" customWidth="1"/>
    <col min="15" max="15" width="11.44140625" bestFit="1" customWidth="1"/>
    <col min="16" max="16" width="18.33203125" bestFit="1" customWidth="1"/>
    <col min="17" max="17" width="17.21875" bestFit="1" customWidth="1"/>
    <col min="18" max="18" width="17.33203125" bestFit="1" customWidth="1"/>
    <col min="19" max="19" width="16.88671875" bestFit="1" customWidth="1"/>
    <col min="20" max="20" width="17.44140625" bestFit="1" customWidth="1"/>
  </cols>
  <sheetData>
    <row r="1" spans="1:20" ht="15" thickBot="1" x14ac:dyDescent="0.35">
      <c r="A1" s="10" t="s">
        <v>705</v>
      </c>
      <c r="B1" s="10" t="s">
        <v>706</v>
      </c>
      <c r="C1" s="10" t="s">
        <v>707</v>
      </c>
      <c r="D1" s="10" t="s">
        <v>711</v>
      </c>
      <c r="E1" s="10" t="s">
        <v>21</v>
      </c>
      <c r="F1" s="10" t="s">
        <v>5</v>
      </c>
      <c r="G1" s="10" t="s">
        <v>12</v>
      </c>
      <c r="H1" s="10" t="s">
        <v>14</v>
      </c>
      <c r="I1" s="11" t="s">
        <v>16</v>
      </c>
      <c r="J1" s="11" t="s">
        <v>710</v>
      </c>
      <c r="K1" s="10" t="s">
        <v>712</v>
      </c>
      <c r="L1" s="10" t="s">
        <v>713</v>
      </c>
      <c r="M1" s="10" t="s">
        <v>714</v>
      </c>
      <c r="N1" s="10" t="s">
        <v>715</v>
      </c>
      <c r="O1" s="11" t="s">
        <v>716</v>
      </c>
      <c r="P1" s="47" t="str">
        <f>"ProductionCost-"&amp;E1</f>
        <v>ProductionCost-ABB</v>
      </c>
      <c r="Q1" s="47" t="str">
        <f t="shared" ref="Q1:T1" si="0">"ProductionCost-"&amp;F1</f>
        <v>ProductionCost-AC</v>
      </c>
      <c r="R1" s="47" t="str">
        <f t="shared" si="0"/>
        <v>ProductionCost-AH</v>
      </c>
      <c r="S1" s="47" t="str">
        <f t="shared" si="0"/>
        <v>ProductionCost-AL</v>
      </c>
      <c r="T1" s="47" t="str">
        <f t="shared" si="0"/>
        <v>ProductionCost-AO</v>
      </c>
    </row>
    <row r="2" spans="1:20" x14ac:dyDescent="0.3">
      <c r="A2" s="58">
        <v>2023</v>
      </c>
      <c r="B2" s="59" t="s">
        <v>689</v>
      </c>
      <c r="C2" s="59" t="s">
        <v>704</v>
      </c>
      <c r="D2" s="70">
        <f>DATEVALUE("1/"&amp;C2&amp;"/"&amp;A2)</f>
        <v>45017</v>
      </c>
      <c r="E2" s="58">
        <v>0</v>
      </c>
      <c r="F2" s="59">
        <v>100</v>
      </c>
      <c r="G2" s="59">
        <v>100</v>
      </c>
      <c r="H2" s="59">
        <v>0</v>
      </c>
      <c r="I2" s="60">
        <v>0</v>
      </c>
      <c r="J2" s="61">
        <f>SUM(E2:I2)</f>
        <v>200</v>
      </c>
      <c r="K2" s="48" cm="1">
        <f t="array" ref="K2">_xlfn._xlws.FILTER(ProductCost!$B$2:$B$24,(ProductCost!$A$2:$A$24=Production!E$1)*(ProductCost!$C$2:$C$24&lt;=$D2)*($D2&lt;=ProductCost!$D$2:$D$24))</f>
        <v>11</v>
      </c>
      <c r="L2" s="49" cm="1">
        <f t="array" ref="L2">_xlfn._xlws.FILTER(ProductCost!$B$2:$B$24,(ProductCost!$A$2:$A$24=Production!F$1)*(ProductCost!$C$2:$C$24&lt;=$D2)*($D2&lt;=ProductCost!$D$2:$D$24))</f>
        <v>12</v>
      </c>
      <c r="M2" s="49" cm="1">
        <f t="array" ref="M2">_xlfn._xlws.FILTER(ProductCost!$B$2:$B$24,(ProductCost!$A$2:$A$24=Production!G$1)*(ProductCost!$C$2:$C$24&lt;=$D2)*($D2&lt;=ProductCost!$D$2:$D$24))</f>
        <v>11</v>
      </c>
      <c r="N2" s="49" cm="1">
        <f t="array" ref="N2">_xlfn._xlws.FILTER(ProductCost!$B$2:$B$24,(ProductCost!$A$2:$A$24=Production!H$1)*(ProductCost!$C$2:$C$24&lt;=$D2)*($D2&lt;=ProductCost!$D$2:$D$24))</f>
        <v>10</v>
      </c>
      <c r="O2" s="50" cm="1">
        <f t="array" ref="O2">_xlfn._xlws.FILTER(ProductCost!$B$2:$B$24,(ProductCost!$A$2:$A$24=Production!I$1)*(ProductCost!$C$2:$C$24&lt;=$D2)*($D2&lt;=ProductCost!$D$2:$D$24))</f>
        <v>10</v>
      </c>
      <c r="P2" s="48">
        <f>E2*K2</f>
        <v>0</v>
      </c>
      <c r="Q2" s="49">
        <f t="shared" ref="Q2:T2" si="1">F2*L2</f>
        <v>1200</v>
      </c>
      <c r="R2" s="49">
        <f t="shared" si="1"/>
        <v>1100</v>
      </c>
      <c r="S2" s="49">
        <f t="shared" si="1"/>
        <v>0</v>
      </c>
      <c r="T2" s="50">
        <f t="shared" si="1"/>
        <v>0</v>
      </c>
    </row>
    <row r="3" spans="1:20" x14ac:dyDescent="0.3">
      <c r="A3" s="62">
        <v>2023</v>
      </c>
      <c r="B3" s="16" t="s">
        <v>689</v>
      </c>
      <c r="C3" s="16" t="s">
        <v>690</v>
      </c>
      <c r="D3" s="71">
        <f t="shared" ref="D3:D24" si="2">DATEVALUE("1/"&amp;C3&amp;"/"&amp;A3)</f>
        <v>45047</v>
      </c>
      <c r="E3" s="62">
        <v>0</v>
      </c>
      <c r="F3" s="16">
        <v>100</v>
      </c>
      <c r="G3" s="16">
        <v>100</v>
      </c>
      <c r="H3" s="16">
        <v>0</v>
      </c>
      <c r="I3" s="17">
        <v>0</v>
      </c>
      <c r="J3" s="63">
        <f t="shared" ref="J3:J24" si="3">SUM(E3:I3)</f>
        <v>200</v>
      </c>
      <c r="K3" s="51" cm="1">
        <f t="array" ref="K3">_xlfn._xlws.FILTER(ProductCost!$B$2:$B$24,(ProductCost!$A$2:$A$24=Production!E$1)*(ProductCost!$C$2:$C$24&lt;=$D3)*($D3&lt;=ProductCost!$D$2:$D$24))</f>
        <v>11</v>
      </c>
      <c r="L3" s="21" cm="1">
        <f t="array" ref="L3">_xlfn._xlws.FILTER(ProductCost!$B$2:$B$24,(ProductCost!$A$2:$A$24=Production!F$1)*(ProductCost!$C$2:$C$24&lt;=$D3)*($D3&lt;=ProductCost!$D$2:$D$24))</f>
        <v>12</v>
      </c>
      <c r="M3" s="21" cm="1">
        <f t="array" ref="M3">_xlfn._xlws.FILTER(ProductCost!$B$2:$B$24,(ProductCost!$A$2:$A$24=Production!G$1)*(ProductCost!$C$2:$C$24&lt;=$D3)*($D3&lt;=ProductCost!$D$2:$D$24))</f>
        <v>11</v>
      </c>
      <c r="N3" s="21" cm="1">
        <f t="array" ref="N3">_xlfn._xlws.FILTER(ProductCost!$B$2:$B$24,(ProductCost!$A$2:$A$24=Production!H$1)*(ProductCost!$C$2:$C$24&lt;=$D3)*($D3&lt;=ProductCost!$D$2:$D$24))</f>
        <v>10</v>
      </c>
      <c r="O3" s="52" cm="1">
        <f t="array" ref="O3">_xlfn._xlws.FILTER(ProductCost!$B$2:$B$24,(ProductCost!$A$2:$A$24=Production!I$1)*(ProductCost!$C$2:$C$24&lt;=$D3)*($D3&lt;=ProductCost!$D$2:$D$24))</f>
        <v>10</v>
      </c>
      <c r="P3" s="51">
        <f t="shared" ref="P3:P24" si="4">E3*K3</f>
        <v>0</v>
      </c>
      <c r="Q3" s="21">
        <f t="shared" ref="Q3:Q24" si="5">F3*L3</f>
        <v>1200</v>
      </c>
      <c r="R3" s="21">
        <f t="shared" ref="R3:R24" si="6">G3*M3</f>
        <v>1100</v>
      </c>
      <c r="S3" s="21">
        <f t="shared" ref="S3:S24" si="7">H3*N3</f>
        <v>0</v>
      </c>
      <c r="T3" s="52">
        <f t="shared" ref="T3:T24" si="8">I3*O3</f>
        <v>0</v>
      </c>
    </row>
    <row r="4" spans="1:20" x14ac:dyDescent="0.3">
      <c r="A4" s="64">
        <v>2023</v>
      </c>
      <c r="B4" s="13" t="s">
        <v>689</v>
      </c>
      <c r="C4" s="13" t="s">
        <v>691</v>
      </c>
      <c r="D4" s="72">
        <f t="shared" si="2"/>
        <v>45078</v>
      </c>
      <c r="E4" s="64">
        <v>0</v>
      </c>
      <c r="F4" s="13">
        <v>500</v>
      </c>
      <c r="G4" s="13">
        <v>400</v>
      </c>
      <c r="H4" s="13">
        <v>400</v>
      </c>
      <c r="I4" s="14">
        <v>600</v>
      </c>
      <c r="J4" s="65">
        <f t="shared" si="3"/>
        <v>1900</v>
      </c>
      <c r="K4" s="53" cm="1">
        <f t="array" ref="K4">_xlfn._xlws.FILTER(ProductCost!$B$2:$B$24,(ProductCost!$A$2:$A$24=Production!E$1)*(ProductCost!$C$2:$C$24&lt;=$D4)*($D4&lt;=ProductCost!$D$2:$D$24))</f>
        <v>11</v>
      </c>
      <c r="L4" s="18" cm="1">
        <f t="array" ref="L4">_xlfn._xlws.FILTER(ProductCost!$B$2:$B$24,(ProductCost!$A$2:$A$24=Production!F$1)*(ProductCost!$C$2:$C$24&lt;=$D4)*($D4&lt;=ProductCost!$D$2:$D$24))</f>
        <v>12</v>
      </c>
      <c r="M4" s="18" cm="1">
        <f t="array" ref="M4">_xlfn._xlws.FILTER(ProductCost!$B$2:$B$24,(ProductCost!$A$2:$A$24=Production!G$1)*(ProductCost!$C$2:$C$24&lt;=$D4)*($D4&lt;=ProductCost!$D$2:$D$24))</f>
        <v>11</v>
      </c>
      <c r="N4" s="18" cm="1">
        <f t="array" ref="N4">_xlfn._xlws.FILTER(ProductCost!$B$2:$B$24,(ProductCost!$A$2:$A$24=Production!H$1)*(ProductCost!$C$2:$C$24&lt;=$D4)*($D4&lt;=ProductCost!$D$2:$D$24))</f>
        <v>10</v>
      </c>
      <c r="O4" s="54" cm="1">
        <f t="array" ref="O4">_xlfn._xlws.FILTER(ProductCost!$B$2:$B$24,(ProductCost!$A$2:$A$24=Production!I$1)*(ProductCost!$C$2:$C$24&lt;=$D4)*($D4&lt;=ProductCost!$D$2:$D$24))</f>
        <v>10</v>
      </c>
      <c r="P4" s="53">
        <f t="shared" si="4"/>
        <v>0</v>
      </c>
      <c r="Q4" s="18">
        <f t="shared" si="5"/>
        <v>6000</v>
      </c>
      <c r="R4" s="18">
        <f t="shared" si="6"/>
        <v>4400</v>
      </c>
      <c r="S4" s="18">
        <f t="shared" si="7"/>
        <v>4000</v>
      </c>
      <c r="T4" s="54">
        <f t="shared" si="8"/>
        <v>6000</v>
      </c>
    </row>
    <row r="5" spans="1:20" x14ac:dyDescent="0.3">
      <c r="A5" s="62">
        <v>2023</v>
      </c>
      <c r="B5" s="16" t="s">
        <v>692</v>
      </c>
      <c r="C5" s="16" t="s">
        <v>693</v>
      </c>
      <c r="D5" s="71">
        <f t="shared" si="2"/>
        <v>45108</v>
      </c>
      <c r="E5" s="62">
        <v>0</v>
      </c>
      <c r="F5" s="16">
        <v>500</v>
      </c>
      <c r="G5" s="16">
        <v>400</v>
      </c>
      <c r="H5" s="16">
        <v>400</v>
      </c>
      <c r="I5" s="17">
        <v>600</v>
      </c>
      <c r="J5" s="63">
        <f t="shared" si="3"/>
        <v>1900</v>
      </c>
      <c r="K5" s="51" cm="1">
        <f t="array" ref="K5">_xlfn._xlws.FILTER(ProductCost!$B$2:$B$24,(ProductCost!$A$2:$A$24=Production!E$1)*(ProductCost!$C$2:$C$24&lt;=$D5)*($D5&lt;=ProductCost!$D$2:$D$24))</f>
        <v>13</v>
      </c>
      <c r="L5" s="21" cm="1">
        <f t="array" ref="L5">_xlfn._xlws.FILTER(ProductCost!$B$2:$B$24,(ProductCost!$A$2:$A$24=Production!F$1)*(ProductCost!$C$2:$C$24&lt;=$D5)*($D5&lt;=ProductCost!$D$2:$D$24))</f>
        <v>12</v>
      </c>
      <c r="M5" s="21" cm="1">
        <f t="array" ref="M5">_xlfn._xlws.FILTER(ProductCost!$B$2:$B$24,(ProductCost!$A$2:$A$24=Production!G$1)*(ProductCost!$C$2:$C$24&lt;=$D5)*($D5&lt;=ProductCost!$D$2:$D$24))</f>
        <v>11</v>
      </c>
      <c r="N5" s="21" cm="1">
        <f t="array" ref="N5">_xlfn._xlws.FILTER(ProductCost!$B$2:$B$24,(ProductCost!$A$2:$A$24=Production!H$1)*(ProductCost!$C$2:$C$24&lt;=$D5)*($D5&lt;=ProductCost!$D$2:$D$24))</f>
        <v>11</v>
      </c>
      <c r="O5" s="52" cm="1">
        <f t="array" ref="O5">_xlfn._xlws.FILTER(ProductCost!$B$2:$B$24,(ProductCost!$A$2:$A$24=Production!I$1)*(ProductCost!$C$2:$C$24&lt;=$D5)*($D5&lt;=ProductCost!$D$2:$D$24))</f>
        <v>12</v>
      </c>
      <c r="P5" s="51">
        <f t="shared" si="4"/>
        <v>0</v>
      </c>
      <c r="Q5" s="21">
        <f t="shared" si="5"/>
        <v>6000</v>
      </c>
      <c r="R5" s="21">
        <f t="shared" si="6"/>
        <v>4400</v>
      </c>
      <c r="S5" s="21">
        <f t="shared" si="7"/>
        <v>4400</v>
      </c>
      <c r="T5" s="52">
        <f t="shared" si="8"/>
        <v>7200</v>
      </c>
    </row>
    <row r="6" spans="1:20" x14ac:dyDescent="0.3">
      <c r="A6" s="64">
        <v>2023</v>
      </c>
      <c r="B6" s="13" t="s">
        <v>692</v>
      </c>
      <c r="C6" s="13" t="s">
        <v>694</v>
      </c>
      <c r="D6" s="72">
        <f t="shared" si="2"/>
        <v>45139</v>
      </c>
      <c r="E6" s="64">
        <v>0</v>
      </c>
      <c r="F6" s="13">
        <v>500</v>
      </c>
      <c r="G6" s="13">
        <v>400</v>
      </c>
      <c r="H6" s="13">
        <v>400</v>
      </c>
      <c r="I6" s="14">
        <v>600</v>
      </c>
      <c r="J6" s="65">
        <f t="shared" si="3"/>
        <v>1900</v>
      </c>
      <c r="K6" s="53" cm="1">
        <f t="array" ref="K6">_xlfn._xlws.FILTER(ProductCost!$B$2:$B$24,(ProductCost!$A$2:$A$24=Production!E$1)*(ProductCost!$C$2:$C$24&lt;=$D6)*($D6&lt;=ProductCost!$D$2:$D$24))</f>
        <v>13</v>
      </c>
      <c r="L6" s="18" cm="1">
        <f t="array" ref="L6">_xlfn._xlws.FILTER(ProductCost!$B$2:$B$24,(ProductCost!$A$2:$A$24=Production!F$1)*(ProductCost!$C$2:$C$24&lt;=$D6)*($D6&lt;=ProductCost!$D$2:$D$24))</f>
        <v>12</v>
      </c>
      <c r="M6" s="18" cm="1">
        <f t="array" ref="M6">_xlfn._xlws.FILTER(ProductCost!$B$2:$B$24,(ProductCost!$A$2:$A$24=Production!G$1)*(ProductCost!$C$2:$C$24&lt;=$D6)*($D6&lt;=ProductCost!$D$2:$D$24))</f>
        <v>11</v>
      </c>
      <c r="N6" s="18" cm="1">
        <f t="array" ref="N6">_xlfn._xlws.FILTER(ProductCost!$B$2:$B$24,(ProductCost!$A$2:$A$24=Production!H$1)*(ProductCost!$C$2:$C$24&lt;=$D6)*($D6&lt;=ProductCost!$D$2:$D$24))</f>
        <v>11</v>
      </c>
      <c r="O6" s="54" cm="1">
        <f t="array" ref="O6">_xlfn._xlws.FILTER(ProductCost!$B$2:$B$24,(ProductCost!$A$2:$A$24=Production!I$1)*(ProductCost!$C$2:$C$24&lt;=$D6)*($D6&lt;=ProductCost!$D$2:$D$24))</f>
        <v>12</v>
      </c>
      <c r="P6" s="53">
        <f t="shared" si="4"/>
        <v>0</v>
      </c>
      <c r="Q6" s="18">
        <f t="shared" si="5"/>
        <v>6000</v>
      </c>
      <c r="R6" s="18">
        <f t="shared" si="6"/>
        <v>4400</v>
      </c>
      <c r="S6" s="18">
        <f t="shared" si="7"/>
        <v>4400</v>
      </c>
      <c r="T6" s="54">
        <f t="shared" si="8"/>
        <v>7200</v>
      </c>
    </row>
    <row r="7" spans="1:20" x14ac:dyDescent="0.3">
      <c r="A7" s="62">
        <v>2023</v>
      </c>
      <c r="B7" s="16" t="s">
        <v>692</v>
      </c>
      <c r="C7" s="16" t="s">
        <v>695</v>
      </c>
      <c r="D7" s="71">
        <f t="shared" si="2"/>
        <v>45170</v>
      </c>
      <c r="E7" s="62">
        <v>0</v>
      </c>
      <c r="F7" s="16">
        <v>2200</v>
      </c>
      <c r="G7" s="16">
        <v>2500</v>
      </c>
      <c r="H7" s="16">
        <v>2500</v>
      </c>
      <c r="I7" s="17">
        <v>3000</v>
      </c>
      <c r="J7" s="63">
        <f t="shared" si="3"/>
        <v>10200</v>
      </c>
      <c r="K7" s="51" cm="1">
        <f t="array" ref="K7">_xlfn._xlws.FILTER(ProductCost!$B$2:$B$24,(ProductCost!$A$2:$A$24=Production!E$1)*(ProductCost!$C$2:$C$24&lt;=$D7)*($D7&lt;=ProductCost!$D$2:$D$24))</f>
        <v>13</v>
      </c>
      <c r="L7" s="21" cm="1">
        <f t="array" ref="L7">_xlfn._xlws.FILTER(ProductCost!$B$2:$B$24,(ProductCost!$A$2:$A$24=Production!F$1)*(ProductCost!$C$2:$C$24&lt;=$D7)*($D7&lt;=ProductCost!$D$2:$D$24))</f>
        <v>12</v>
      </c>
      <c r="M7" s="21" cm="1">
        <f t="array" ref="M7">_xlfn._xlws.FILTER(ProductCost!$B$2:$B$24,(ProductCost!$A$2:$A$24=Production!G$1)*(ProductCost!$C$2:$C$24&lt;=$D7)*($D7&lt;=ProductCost!$D$2:$D$24))</f>
        <v>11</v>
      </c>
      <c r="N7" s="21" cm="1">
        <f t="array" ref="N7">_xlfn._xlws.FILTER(ProductCost!$B$2:$B$24,(ProductCost!$A$2:$A$24=Production!H$1)*(ProductCost!$C$2:$C$24&lt;=$D7)*($D7&lt;=ProductCost!$D$2:$D$24))</f>
        <v>11</v>
      </c>
      <c r="O7" s="52" cm="1">
        <f t="array" ref="O7">_xlfn._xlws.FILTER(ProductCost!$B$2:$B$24,(ProductCost!$A$2:$A$24=Production!I$1)*(ProductCost!$C$2:$C$24&lt;=$D7)*($D7&lt;=ProductCost!$D$2:$D$24))</f>
        <v>12</v>
      </c>
      <c r="P7" s="51">
        <f t="shared" si="4"/>
        <v>0</v>
      </c>
      <c r="Q7" s="21">
        <f t="shared" si="5"/>
        <v>26400</v>
      </c>
      <c r="R7" s="21">
        <f t="shared" si="6"/>
        <v>27500</v>
      </c>
      <c r="S7" s="21">
        <f t="shared" si="7"/>
        <v>27500</v>
      </c>
      <c r="T7" s="52">
        <f t="shared" si="8"/>
        <v>36000</v>
      </c>
    </row>
    <row r="8" spans="1:20" x14ac:dyDescent="0.3">
      <c r="A8" s="64">
        <v>2023</v>
      </c>
      <c r="B8" s="13" t="s">
        <v>696</v>
      </c>
      <c r="C8" s="13" t="s">
        <v>697</v>
      </c>
      <c r="D8" s="72">
        <f t="shared" si="2"/>
        <v>45200</v>
      </c>
      <c r="E8" s="64">
        <v>0</v>
      </c>
      <c r="F8" s="13">
        <v>2200</v>
      </c>
      <c r="G8" s="13">
        <v>2500</v>
      </c>
      <c r="H8" s="13">
        <v>2500</v>
      </c>
      <c r="I8" s="14">
        <v>3000</v>
      </c>
      <c r="J8" s="65">
        <f t="shared" si="3"/>
        <v>10200</v>
      </c>
      <c r="K8" s="53" cm="1">
        <f t="array" ref="K8">_xlfn._xlws.FILTER(ProductCost!$B$2:$B$24,(ProductCost!$A$2:$A$24=Production!E$1)*(ProductCost!$C$2:$C$24&lt;=$D8)*($D8&lt;=ProductCost!$D$2:$D$24))</f>
        <v>13</v>
      </c>
      <c r="L8" s="18" cm="1">
        <f t="array" ref="L8">_xlfn._xlws.FILTER(ProductCost!$B$2:$B$24,(ProductCost!$A$2:$A$24=Production!F$1)*(ProductCost!$C$2:$C$24&lt;=$D8)*($D8&lt;=ProductCost!$D$2:$D$24))</f>
        <v>12</v>
      </c>
      <c r="M8" s="18" cm="1">
        <f t="array" ref="M8">_xlfn._xlws.FILTER(ProductCost!$B$2:$B$24,(ProductCost!$A$2:$A$24=Production!G$1)*(ProductCost!$C$2:$C$24&lt;=$D8)*($D8&lt;=ProductCost!$D$2:$D$24))</f>
        <v>11</v>
      </c>
      <c r="N8" s="18" cm="1">
        <f t="array" ref="N8">_xlfn._xlws.FILTER(ProductCost!$B$2:$B$24,(ProductCost!$A$2:$A$24=Production!H$1)*(ProductCost!$C$2:$C$24&lt;=$D8)*($D8&lt;=ProductCost!$D$2:$D$24))</f>
        <v>11</v>
      </c>
      <c r="O8" s="54" cm="1">
        <f t="array" ref="O8">_xlfn._xlws.FILTER(ProductCost!$B$2:$B$24,(ProductCost!$A$2:$A$24=Production!I$1)*(ProductCost!$C$2:$C$24&lt;=$D8)*($D8&lt;=ProductCost!$D$2:$D$24))</f>
        <v>12</v>
      </c>
      <c r="P8" s="53">
        <f t="shared" si="4"/>
        <v>0</v>
      </c>
      <c r="Q8" s="18">
        <f t="shared" si="5"/>
        <v>26400</v>
      </c>
      <c r="R8" s="18">
        <f t="shared" si="6"/>
        <v>27500</v>
      </c>
      <c r="S8" s="18">
        <f t="shared" si="7"/>
        <v>27500</v>
      </c>
      <c r="T8" s="54">
        <f t="shared" si="8"/>
        <v>36000</v>
      </c>
    </row>
    <row r="9" spans="1:20" x14ac:dyDescent="0.3">
      <c r="A9" s="62">
        <v>2023</v>
      </c>
      <c r="B9" s="16" t="s">
        <v>696</v>
      </c>
      <c r="C9" s="16" t="s">
        <v>698</v>
      </c>
      <c r="D9" s="71">
        <f t="shared" si="2"/>
        <v>45231</v>
      </c>
      <c r="E9" s="62">
        <v>0</v>
      </c>
      <c r="F9" s="16">
        <v>2200</v>
      </c>
      <c r="G9" s="16">
        <v>2500</v>
      </c>
      <c r="H9" s="16">
        <v>2500</v>
      </c>
      <c r="I9" s="17">
        <v>3000</v>
      </c>
      <c r="J9" s="63">
        <f t="shared" si="3"/>
        <v>10200</v>
      </c>
      <c r="K9" s="51" cm="1">
        <f t="array" ref="K9">_xlfn._xlws.FILTER(ProductCost!$B$2:$B$24,(ProductCost!$A$2:$A$24=Production!E$1)*(ProductCost!$C$2:$C$24&lt;=$D9)*($D9&lt;=ProductCost!$D$2:$D$24))</f>
        <v>13</v>
      </c>
      <c r="L9" s="21" cm="1">
        <f t="array" ref="L9">_xlfn._xlws.FILTER(ProductCost!$B$2:$B$24,(ProductCost!$A$2:$A$24=Production!F$1)*(ProductCost!$C$2:$C$24&lt;=$D9)*($D9&lt;=ProductCost!$D$2:$D$24))</f>
        <v>12</v>
      </c>
      <c r="M9" s="21" cm="1">
        <f t="array" ref="M9">_xlfn._xlws.FILTER(ProductCost!$B$2:$B$24,(ProductCost!$A$2:$A$24=Production!G$1)*(ProductCost!$C$2:$C$24&lt;=$D9)*($D9&lt;=ProductCost!$D$2:$D$24))</f>
        <v>11</v>
      </c>
      <c r="N9" s="21" cm="1">
        <f t="array" ref="N9">_xlfn._xlws.FILTER(ProductCost!$B$2:$B$24,(ProductCost!$A$2:$A$24=Production!H$1)*(ProductCost!$C$2:$C$24&lt;=$D9)*($D9&lt;=ProductCost!$D$2:$D$24))</f>
        <v>11</v>
      </c>
      <c r="O9" s="52" cm="1">
        <f t="array" ref="O9">_xlfn._xlws.FILTER(ProductCost!$B$2:$B$24,(ProductCost!$A$2:$A$24=Production!I$1)*(ProductCost!$C$2:$C$24&lt;=$D9)*($D9&lt;=ProductCost!$D$2:$D$24))</f>
        <v>12</v>
      </c>
      <c r="P9" s="51">
        <f t="shared" si="4"/>
        <v>0</v>
      </c>
      <c r="Q9" s="21">
        <f t="shared" si="5"/>
        <v>26400</v>
      </c>
      <c r="R9" s="21">
        <f t="shared" si="6"/>
        <v>27500</v>
      </c>
      <c r="S9" s="21">
        <f t="shared" si="7"/>
        <v>27500</v>
      </c>
      <c r="T9" s="52">
        <f t="shared" si="8"/>
        <v>36000</v>
      </c>
    </row>
    <row r="10" spans="1:20" x14ac:dyDescent="0.3">
      <c r="A10" s="64">
        <v>2023</v>
      </c>
      <c r="B10" s="13" t="s">
        <v>696</v>
      </c>
      <c r="C10" s="13" t="s">
        <v>699</v>
      </c>
      <c r="D10" s="72">
        <f t="shared" si="2"/>
        <v>45261</v>
      </c>
      <c r="E10" s="64">
        <v>0</v>
      </c>
      <c r="F10" s="13">
        <v>3800</v>
      </c>
      <c r="G10" s="13">
        <v>2500</v>
      </c>
      <c r="H10" s="13">
        <v>2500</v>
      </c>
      <c r="I10" s="14">
        <v>3000</v>
      </c>
      <c r="J10" s="65">
        <f t="shared" si="3"/>
        <v>11800</v>
      </c>
      <c r="K10" s="53" cm="1">
        <f t="array" ref="K10">_xlfn._xlws.FILTER(ProductCost!$B$2:$B$24,(ProductCost!$A$2:$A$24=Production!E$1)*(ProductCost!$C$2:$C$24&lt;=$D10)*($D10&lt;=ProductCost!$D$2:$D$24))</f>
        <v>13</v>
      </c>
      <c r="L10" s="18" cm="1">
        <f t="array" ref="L10">_xlfn._xlws.FILTER(ProductCost!$B$2:$B$24,(ProductCost!$A$2:$A$24=Production!F$1)*(ProductCost!$C$2:$C$24&lt;=$D10)*($D10&lt;=ProductCost!$D$2:$D$24))</f>
        <v>12</v>
      </c>
      <c r="M10" s="18" cm="1">
        <f t="array" ref="M10">_xlfn._xlws.FILTER(ProductCost!$B$2:$B$24,(ProductCost!$A$2:$A$24=Production!G$1)*(ProductCost!$C$2:$C$24&lt;=$D10)*($D10&lt;=ProductCost!$D$2:$D$24))</f>
        <v>11</v>
      </c>
      <c r="N10" s="18" cm="1">
        <f t="array" ref="N10">_xlfn._xlws.FILTER(ProductCost!$B$2:$B$24,(ProductCost!$A$2:$A$24=Production!H$1)*(ProductCost!$C$2:$C$24&lt;=$D10)*($D10&lt;=ProductCost!$D$2:$D$24))</f>
        <v>11</v>
      </c>
      <c r="O10" s="54" cm="1">
        <f t="array" ref="O10">_xlfn._xlws.FILTER(ProductCost!$B$2:$B$24,(ProductCost!$A$2:$A$24=Production!I$1)*(ProductCost!$C$2:$C$24&lt;=$D10)*($D10&lt;=ProductCost!$D$2:$D$24))</f>
        <v>12</v>
      </c>
      <c r="P10" s="53">
        <f t="shared" si="4"/>
        <v>0</v>
      </c>
      <c r="Q10" s="18">
        <f t="shared" si="5"/>
        <v>45600</v>
      </c>
      <c r="R10" s="18">
        <f t="shared" si="6"/>
        <v>27500</v>
      </c>
      <c r="S10" s="18">
        <f t="shared" si="7"/>
        <v>27500</v>
      </c>
      <c r="T10" s="54">
        <f t="shared" si="8"/>
        <v>36000</v>
      </c>
    </row>
    <row r="11" spans="1:20" x14ac:dyDescent="0.3">
      <c r="A11" s="62">
        <v>2024</v>
      </c>
      <c r="B11" s="16" t="s">
        <v>700</v>
      </c>
      <c r="C11" s="16" t="s">
        <v>701</v>
      </c>
      <c r="D11" s="71">
        <f t="shared" si="2"/>
        <v>45292</v>
      </c>
      <c r="E11" s="62">
        <v>0</v>
      </c>
      <c r="F11" s="16">
        <v>3800</v>
      </c>
      <c r="G11" s="16">
        <v>4600</v>
      </c>
      <c r="H11" s="16">
        <v>4600</v>
      </c>
      <c r="I11" s="17">
        <v>6300</v>
      </c>
      <c r="J11" s="63">
        <f t="shared" si="3"/>
        <v>19300</v>
      </c>
      <c r="K11" s="51" cm="1">
        <f t="array" ref="K11">_xlfn._xlws.FILTER(ProductCost!$B$2:$B$24,(ProductCost!$A$2:$A$24=Production!E$1)*(ProductCost!$C$2:$C$24&lt;=$D11)*($D11&lt;=ProductCost!$D$2:$D$24))</f>
        <v>13.4</v>
      </c>
      <c r="L11" s="21" cm="1">
        <f t="array" ref="L11">_xlfn._xlws.FILTER(ProductCost!$B$2:$B$24,(ProductCost!$A$2:$A$24=Production!F$1)*(ProductCost!$C$2:$C$24&lt;=$D11)*($D11&lt;=ProductCost!$D$2:$D$24))</f>
        <v>12.5</v>
      </c>
      <c r="M11" s="21" cm="1">
        <f t="array" ref="M11">_xlfn._xlws.FILTER(ProductCost!$B$2:$B$24,(ProductCost!$A$2:$A$24=Production!G$1)*(ProductCost!$C$2:$C$24&lt;=$D11)*($D11&lt;=ProductCost!$D$2:$D$24))</f>
        <v>11.7</v>
      </c>
      <c r="N11" s="21" cm="1">
        <f t="array" ref="N11">_xlfn._xlws.FILTER(ProductCost!$B$2:$B$24,(ProductCost!$A$2:$A$24=Production!H$1)*(ProductCost!$C$2:$C$24&lt;=$D11)*($D11&lt;=ProductCost!$D$2:$D$24))</f>
        <v>11.3</v>
      </c>
      <c r="O11" s="52" cm="1">
        <f t="array" ref="O11">_xlfn._xlws.FILTER(ProductCost!$B$2:$B$24,(ProductCost!$A$2:$A$24=Production!I$1)*(ProductCost!$C$2:$C$24&lt;=$D11)*($D11&lt;=ProductCost!$D$2:$D$24))</f>
        <v>11</v>
      </c>
      <c r="P11" s="51">
        <f t="shared" si="4"/>
        <v>0</v>
      </c>
      <c r="Q11" s="21">
        <f t="shared" si="5"/>
        <v>47500</v>
      </c>
      <c r="R11" s="21">
        <f t="shared" si="6"/>
        <v>53820</v>
      </c>
      <c r="S11" s="21">
        <f t="shared" si="7"/>
        <v>51980</v>
      </c>
      <c r="T11" s="52">
        <f t="shared" si="8"/>
        <v>69300</v>
      </c>
    </row>
    <row r="12" spans="1:20" x14ac:dyDescent="0.3">
      <c r="A12" s="64">
        <v>2024</v>
      </c>
      <c r="B12" s="13" t="s">
        <v>700</v>
      </c>
      <c r="C12" s="13" t="s">
        <v>702</v>
      </c>
      <c r="D12" s="72">
        <f t="shared" si="2"/>
        <v>45323</v>
      </c>
      <c r="E12" s="64">
        <v>0</v>
      </c>
      <c r="F12" s="13">
        <v>3800</v>
      </c>
      <c r="G12" s="13">
        <v>4600</v>
      </c>
      <c r="H12" s="13">
        <v>4600</v>
      </c>
      <c r="I12" s="14">
        <v>6300</v>
      </c>
      <c r="J12" s="65">
        <f t="shared" si="3"/>
        <v>19300</v>
      </c>
      <c r="K12" s="53" cm="1">
        <f t="array" ref="K12">_xlfn._xlws.FILTER(ProductCost!$B$2:$B$24,(ProductCost!$A$2:$A$24=Production!E$1)*(ProductCost!$C$2:$C$24&lt;=$D12)*($D12&lt;=ProductCost!$D$2:$D$24))</f>
        <v>13.4</v>
      </c>
      <c r="L12" s="18" cm="1">
        <f t="array" ref="L12">_xlfn._xlws.FILTER(ProductCost!$B$2:$B$24,(ProductCost!$A$2:$A$24=Production!F$1)*(ProductCost!$C$2:$C$24&lt;=$D12)*($D12&lt;=ProductCost!$D$2:$D$24))</f>
        <v>12.5</v>
      </c>
      <c r="M12" s="18" cm="1">
        <f t="array" ref="M12">_xlfn._xlws.FILTER(ProductCost!$B$2:$B$24,(ProductCost!$A$2:$A$24=Production!G$1)*(ProductCost!$C$2:$C$24&lt;=$D12)*($D12&lt;=ProductCost!$D$2:$D$24))</f>
        <v>11.7</v>
      </c>
      <c r="N12" s="18" cm="1">
        <f t="array" ref="N12">_xlfn._xlws.FILTER(ProductCost!$B$2:$B$24,(ProductCost!$A$2:$A$24=Production!H$1)*(ProductCost!$C$2:$C$24&lt;=$D12)*($D12&lt;=ProductCost!$D$2:$D$24))</f>
        <v>11.3</v>
      </c>
      <c r="O12" s="54" cm="1">
        <f t="array" ref="O12">_xlfn._xlws.FILTER(ProductCost!$B$2:$B$24,(ProductCost!$A$2:$A$24=Production!I$1)*(ProductCost!$C$2:$C$24&lt;=$D12)*($D12&lt;=ProductCost!$D$2:$D$24))</f>
        <v>11</v>
      </c>
      <c r="P12" s="53">
        <f t="shared" si="4"/>
        <v>0</v>
      </c>
      <c r="Q12" s="18">
        <f t="shared" si="5"/>
        <v>47500</v>
      </c>
      <c r="R12" s="18">
        <f t="shared" si="6"/>
        <v>53820</v>
      </c>
      <c r="S12" s="18">
        <f t="shared" si="7"/>
        <v>51980</v>
      </c>
      <c r="T12" s="54">
        <f t="shared" si="8"/>
        <v>69300</v>
      </c>
    </row>
    <row r="13" spans="1:20" x14ac:dyDescent="0.3">
      <c r="A13" s="62">
        <v>2024</v>
      </c>
      <c r="B13" s="16" t="s">
        <v>700</v>
      </c>
      <c r="C13" s="16" t="s">
        <v>703</v>
      </c>
      <c r="D13" s="71">
        <f t="shared" si="2"/>
        <v>45352</v>
      </c>
      <c r="E13" s="62">
        <v>0</v>
      </c>
      <c r="F13" s="16">
        <v>4700</v>
      </c>
      <c r="G13" s="16">
        <v>4800</v>
      </c>
      <c r="H13" s="16">
        <v>4800</v>
      </c>
      <c r="I13" s="17">
        <v>4700</v>
      </c>
      <c r="J13" s="63">
        <f t="shared" si="3"/>
        <v>19000</v>
      </c>
      <c r="K13" s="51" cm="1">
        <f t="array" ref="K13">_xlfn._xlws.FILTER(ProductCost!$B$2:$B$24,(ProductCost!$A$2:$A$24=Production!E$1)*(ProductCost!$C$2:$C$24&lt;=$D13)*($D13&lt;=ProductCost!$D$2:$D$24))</f>
        <v>13.4</v>
      </c>
      <c r="L13" s="21" cm="1">
        <f t="array" ref="L13">_xlfn._xlws.FILTER(ProductCost!$B$2:$B$24,(ProductCost!$A$2:$A$24=Production!F$1)*(ProductCost!$C$2:$C$24&lt;=$D13)*($D13&lt;=ProductCost!$D$2:$D$24))</f>
        <v>12.5</v>
      </c>
      <c r="M13" s="21" cm="1">
        <f t="array" ref="M13">_xlfn._xlws.FILTER(ProductCost!$B$2:$B$24,(ProductCost!$A$2:$A$24=Production!G$1)*(ProductCost!$C$2:$C$24&lt;=$D13)*($D13&lt;=ProductCost!$D$2:$D$24))</f>
        <v>11.7</v>
      </c>
      <c r="N13" s="21" cm="1">
        <f t="array" ref="N13">_xlfn._xlws.FILTER(ProductCost!$B$2:$B$24,(ProductCost!$A$2:$A$24=Production!H$1)*(ProductCost!$C$2:$C$24&lt;=$D13)*($D13&lt;=ProductCost!$D$2:$D$24))</f>
        <v>11.3</v>
      </c>
      <c r="O13" s="52" cm="1">
        <f t="array" ref="O13">_xlfn._xlws.FILTER(ProductCost!$B$2:$B$24,(ProductCost!$A$2:$A$24=Production!I$1)*(ProductCost!$C$2:$C$24&lt;=$D13)*($D13&lt;=ProductCost!$D$2:$D$24))</f>
        <v>11</v>
      </c>
      <c r="P13" s="51">
        <f t="shared" si="4"/>
        <v>0</v>
      </c>
      <c r="Q13" s="21">
        <f t="shared" si="5"/>
        <v>58750</v>
      </c>
      <c r="R13" s="21">
        <f t="shared" si="6"/>
        <v>56160</v>
      </c>
      <c r="S13" s="21">
        <f t="shared" si="7"/>
        <v>54240</v>
      </c>
      <c r="T13" s="52">
        <f t="shared" si="8"/>
        <v>51700</v>
      </c>
    </row>
    <row r="14" spans="1:20" x14ac:dyDescent="0.3">
      <c r="A14" s="64">
        <v>2024</v>
      </c>
      <c r="B14" s="13" t="s">
        <v>689</v>
      </c>
      <c r="C14" s="13" t="s">
        <v>704</v>
      </c>
      <c r="D14" s="72">
        <f t="shared" si="2"/>
        <v>45383</v>
      </c>
      <c r="E14" s="64">
        <v>0</v>
      </c>
      <c r="F14" s="13">
        <v>4700</v>
      </c>
      <c r="G14" s="13">
        <v>4800</v>
      </c>
      <c r="H14" s="13">
        <v>4800</v>
      </c>
      <c r="I14" s="14">
        <v>4700</v>
      </c>
      <c r="J14" s="65">
        <f t="shared" si="3"/>
        <v>19000</v>
      </c>
      <c r="K14" s="53" cm="1">
        <f t="array" ref="K14">_xlfn._xlws.FILTER(ProductCost!$B$2:$B$24,(ProductCost!$A$2:$A$24=Production!E$1)*(ProductCost!$C$2:$C$24&lt;=$D14)*($D14&lt;=ProductCost!$D$2:$D$24))</f>
        <v>13.4</v>
      </c>
      <c r="L14" s="18" cm="1">
        <f t="array" ref="L14">_xlfn._xlws.FILTER(ProductCost!$B$2:$B$24,(ProductCost!$A$2:$A$24=Production!F$1)*(ProductCost!$C$2:$C$24&lt;=$D14)*($D14&lt;=ProductCost!$D$2:$D$24))</f>
        <v>12.5</v>
      </c>
      <c r="M14" s="18" cm="1">
        <f t="array" ref="M14">_xlfn._xlws.FILTER(ProductCost!$B$2:$B$24,(ProductCost!$A$2:$A$24=Production!G$1)*(ProductCost!$C$2:$C$24&lt;=$D14)*($D14&lt;=ProductCost!$D$2:$D$24))</f>
        <v>11.7</v>
      </c>
      <c r="N14" s="18" cm="1">
        <f t="array" ref="N14">_xlfn._xlws.FILTER(ProductCost!$B$2:$B$24,(ProductCost!$A$2:$A$24=Production!H$1)*(ProductCost!$C$2:$C$24&lt;=$D14)*($D14&lt;=ProductCost!$D$2:$D$24))</f>
        <v>11.3</v>
      </c>
      <c r="O14" s="54" cm="1">
        <f t="array" ref="O14">_xlfn._xlws.FILTER(ProductCost!$B$2:$B$24,(ProductCost!$A$2:$A$24=Production!I$1)*(ProductCost!$C$2:$C$24&lt;=$D14)*($D14&lt;=ProductCost!$D$2:$D$24))</f>
        <v>11</v>
      </c>
      <c r="P14" s="53">
        <f t="shared" si="4"/>
        <v>0</v>
      </c>
      <c r="Q14" s="18">
        <f t="shared" si="5"/>
        <v>58750</v>
      </c>
      <c r="R14" s="18">
        <f t="shared" si="6"/>
        <v>56160</v>
      </c>
      <c r="S14" s="18">
        <f t="shared" si="7"/>
        <v>54240</v>
      </c>
      <c r="T14" s="54">
        <f t="shared" si="8"/>
        <v>51700</v>
      </c>
    </row>
    <row r="15" spans="1:20" x14ac:dyDescent="0.3">
      <c r="A15" s="62">
        <v>2024</v>
      </c>
      <c r="B15" s="16" t="s">
        <v>689</v>
      </c>
      <c r="C15" s="16" t="s">
        <v>690</v>
      </c>
      <c r="D15" s="71">
        <f t="shared" si="2"/>
        <v>45413</v>
      </c>
      <c r="E15" s="62">
        <v>4800</v>
      </c>
      <c r="F15" s="16">
        <v>2000</v>
      </c>
      <c r="G15" s="16">
        <v>2000</v>
      </c>
      <c r="H15" s="16">
        <v>2000</v>
      </c>
      <c r="I15" s="17">
        <v>2000</v>
      </c>
      <c r="J15" s="63">
        <f t="shared" si="3"/>
        <v>12800</v>
      </c>
      <c r="K15" s="51" cm="1">
        <f t="array" ref="K15">_xlfn._xlws.FILTER(ProductCost!$B$2:$B$24,(ProductCost!$A$2:$A$24=Production!E$1)*(ProductCost!$C$2:$C$24&lt;=$D15)*($D15&lt;=ProductCost!$D$2:$D$24))</f>
        <v>13.4</v>
      </c>
      <c r="L15" s="21" cm="1">
        <f t="array" ref="L15">_xlfn._xlws.FILTER(ProductCost!$B$2:$B$24,(ProductCost!$A$2:$A$24=Production!F$1)*(ProductCost!$C$2:$C$24&lt;=$D15)*($D15&lt;=ProductCost!$D$2:$D$24))</f>
        <v>12.5</v>
      </c>
      <c r="M15" s="21" cm="1">
        <f t="array" ref="M15">_xlfn._xlws.FILTER(ProductCost!$B$2:$B$24,(ProductCost!$A$2:$A$24=Production!G$1)*(ProductCost!$C$2:$C$24&lt;=$D15)*($D15&lt;=ProductCost!$D$2:$D$24))</f>
        <v>11.7</v>
      </c>
      <c r="N15" s="21" cm="1">
        <f t="array" ref="N15">_xlfn._xlws.FILTER(ProductCost!$B$2:$B$24,(ProductCost!$A$2:$A$24=Production!H$1)*(ProductCost!$C$2:$C$24&lt;=$D15)*($D15&lt;=ProductCost!$D$2:$D$24))</f>
        <v>11.3</v>
      </c>
      <c r="O15" s="52" cm="1">
        <f t="array" ref="O15">_xlfn._xlws.FILTER(ProductCost!$B$2:$B$24,(ProductCost!$A$2:$A$24=Production!I$1)*(ProductCost!$C$2:$C$24&lt;=$D15)*($D15&lt;=ProductCost!$D$2:$D$24))</f>
        <v>11</v>
      </c>
      <c r="P15" s="51">
        <f t="shared" si="4"/>
        <v>64320</v>
      </c>
      <c r="Q15" s="21">
        <f t="shared" si="5"/>
        <v>25000</v>
      </c>
      <c r="R15" s="21">
        <f t="shared" si="6"/>
        <v>23400</v>
      </c>
      <c r="S15" s="21">
        <f t="shared" si="7"/>
        <v>22600</v>
      </c>
      <c r="T15" s="52">
        <f t="shared" si="8"/>
        <v>22000</v>
      </c>
    </row>
    <row r="16" spans="1:20" x14ac:dyDescent="0.3">
      <c r="A16" s="64">
        <v>2024</v>
      </c>
      <c r="B16" s="13" t="s">
        <v>689</v>
      </c>
      <c r="C16" s="13" t="s">
        <v>691</v>
      </c>
      <c r="D16" s="72">
        <f t="shared" si="2"/>
        <v>45444</v>
      </c>
      <c r="E16" s="64">
        <v>7400</v>
      </c>
      <c r="F16" s="13">
        <v>6000</v>
      </c>
      <c r="G16" s="13">
        <v>6000</v>
      </c>
      <c r="H16" s="13">
        <v>6000</v>
      </c>
      <c r="I16" s="14">
        <v>6000</v>
      </c>
      <c r="J16" s="65">
        <f t="shared" si="3"/>
        <v>31400</v>
      </c>
      <c r="K16" s="53" cm="1">
        <f t="array" ref="K16">_xlfn._xlws.FILTER(ProductCost!$B$2:$B$24,(ProductCost!$A$2:$A$24=Production!E$1)*(ProductCost!$C$2:$C$24&lt;=$D16)*($D16&lt;=ProductCost!$D$2:$D$24))</f>
        <v>13.4</v>
      </c>
      <c r="L16" s="18" cm="1">
        <f t="array" ref="L16">_xlfn._xlws.FILTER(ProductCost!$B$2:$B$24,(ProductCost!$A$2:$A$24=Production!F$1)*(ProductCost!$C$2:$C$24&lt;=$D16)*($D16&lt;=ProductCost!$D$2:$D$24))</f>
        <v>12.5</v>
      </c>
      <c r="M16" s="18" cm="1">
        <f t="array" ref="M16">_xlfn._xlws.FILTER(ProductCost!$B$2:$B$24,(ProductCost!$A$2:$A$24=Production!G$1)*(ProductCost!$C$2:$C$24&lt;=$D16)*($D16&lt;=ProductCost!$D$2:$D$24))</f>
        <v>11.7</v>
      </c>
      <c r="N16" s="18" cm="1">
        <f t="array" ref="N16">_xlfn._xlws.FILTER(ProductCost!$B$2:$B$24,(ProductCost!$A$2:$A$24=Production!H$1)*(ProductCost!$C$2:$C$24&lt;=$D16)*($D16&lt;=ProductCost!$D$2:$D$24))</f>
        <v>11.3</v>
      </c>
      <c r="O16" s="54" cm="1">
        <f t="array" ref="O16">_xlfn._xlws.FILTER(ProductCost!$B$2:$B$24,(ProductCost!$A$2:$A$24=Production!I$1)*(ProductCost!$C$2:$C$24&lt;=$D16)*($D16&lt;=ProductCost!$D$2:$D$24))</f>
        <v>11</v>
      </c>
      <c r="P16" s="53">
        <f t="shared" si="4"/>
        <v>99160</v>
      </c>
      <c r="Q16" s="18">
        <f t="shared" si="5"/>
        <v>75000</v>
      </c>
      <c r="R16" s="18">
        <f t="shared" si="6"/>
        <v>70200</v>
      </c>
      <c r="S16" s="18">
        <f t="shared" si="7"/>
        <v>67800</v>
      </c>
      <c r="T16" s="54">
        <f t="shared" si="8"/>
        <v>66000</v>
      </c>
    </row>
    <row r="17" spans="1:20" x14ac:dyDescent="0.3">
      <c r="A17" s="62">
        <v>2024</v>
      </c>
      <c r="B17" s="16" t="s">
        <v>692</v>
      </c>
      <c r="C17" s="16" t="s">
        <v>693</v>
      </c>
      <c r="D17" s="71">
        <f t="shared" si="2"/>
        <v>45474</v>
      </c>
      <c r="E17" s="62">
        <v>7400</v>
      </c>
      <c r="F17" s="16">
        <v>6000</v>
      </c>
      <c r="G17" s="16">
        <v>6000</v>
      </c>
      <c r="H17" s="16">
        <v>6000</v>
      </c>
      <c r="I17" s="17">
        <v>8000</v>
      </c>
      <c r="J17" s="63">
        <f t="shared" si="3"/>
        <v>33400</v>
      </c>
      <c r="K17" s="51" cm="1">
        <f t="array" ref="K17">_xlfn._xlws.FILTER(ProductCost!$B$2:$B$24,(ProductCost!$A$2:$A$24=Production!E$1)*(ProductCost!$C$2:$C$24&lt;=$D17)*($D17&lt;=ProductCost!$D$2:$D$24))</f>
        <v>13.6</v>
      </c>
      <c r="L17" s="21" cm="1">
        <f t="array" ref="L17">_xlfn._xlws.FILTER(ProductCost!$B$2:$B$24,(ProductCost!$A$2:$A$24=Production!F$1)*(ProductCost!$C$2:$C$24&lt;=$D17)*($D17&lt;=ProductCost!$D$2:$D$24))</f>
        <v>12.55</v>
      </c>
      <c r="M17" s="21" cm="1">
        <f t="array" ref="M17">_xlfn._xlws.FILTER(ProductCost!$B$2:$B$24,(ProductCost!$A$2:$A$24=Production!G$1)*(ProductCost!$C$2:$C$24&lt;=$D17)*($D17&lt;=ProductCost!$D$2:$D$24))</f>
        <v>11.9</v>
      </c>
      <c r="N17" s="21" cm="1">
        <f t="array" ref="N17">_xlfn._xlws.FILTER(ProductCost!$B$2:$B$24,(ProductCost!$A$2:$A$24=Production!H$1)*(ProductCost!$C$2:$C$24&lt;=$D17)*($D17&lt;=ProductCost!$D$2:$D$24))</f>
        <v>11.5</v>
      </c>
      <c r="O17" s="52" cm="1">
        <f t="array" ref="O17">_xlfn._xlws.FILTER(ProductCost!$B$2:$B$24,(ProductCost!$A$2:$A$24=Production!I$1)*(ProductCost!$C$2:$C$24&lt;=$D17)*($D17&lt;=ProductCost!$D$2:$D$24))</f>
        <v>11.8</v>
      </c>
      <c r="P17" s="51">
        <f t="shared" si="4"/>
        <v>100640</v>
      </c>
      <c r="Q17" s="21">
        <f t="shared" si="5"/>
        <v>75300</v>
      </c>
      <c r="R17" s="21">
        <f t="shared" si="6"/>
        <v>71400</v>
      </c>
      <c r="S17" s="21">
        <f t="shared" si="7"/>
        <v>69000</v>
      </c>
      <c r="T17" s="52">
        <f t="shared" si="8"/>
        <v>94400</v>
      </c>
    </row>
    <row r="18" spans="1:20" x14ac:dyDescent="0.3">
      <c r="A18" s="64">
        <v>2024</v>
      </c>
      <c r="B18" s="13" t="s">
        <v>692</v>
      </c>
      <c r="C18" s="13" t="s">
        <v>694</v>
      </c>
      <c r="D18" s="72">
        <f t="shared" si="2"/>
        <v>45505</v>
      </c>
      <c r="E18" s="64">
        <v>7400</v>
      </c>
      <c r="F18" s="13">
        <v>6000</v>
      </c>
      <c r="G18" s="13">
        <v>6000</v>
      </c>
      <c r="H18" s="13">
        <v>6000</v>
      </c>
      <c r="I18" s="14">
        <v>8000</v>
      </c>
      <c r="J18" s="65">
        <f t="shared" si="3"/>
        <v>33400</v>
      </c>
      <c r="K18" s="53" cm="1">
        <f t="array" ref="K18">_xlfn._xlws.FILTER(ProductCost!$B$2:$B$24,(ProductCost!$A$2:$A$24=Production!E$1)*(ProductCost!$C$2:$C$24&lt;=$D18)*($D18&lt;=ProductCost!$D$2:$D$24))</f>
        <v>13.6</v>
      </c>
      <c r="L18" s="18" cm="1">
        <f t="array" ref="L18">_xlfn._xlws.FILTER(ProductCost!$B$2:$B$24,(ProductCost!$A$2:$A$24=Production!F$1)*(ProductCost!$C$2:$C$24&lt;=$D18)*($D18&lt;=ProductCost!$D$2:$D$24))</f>
        <v>12.55</v>
      </c>
      <c r="M18" s="18" cm="1">
        <f t="array" ref="M18">_xlfn._xlws.FILTER(ProductCost!$B$2:$B$24,(ProductCost!$A$2:$A$24=Production!G$1)*(ProductCost!$C$2:$C$24&lt;=$D18)*($D18&lt;=ProductCost!$D$2:$D$24))</f>
        <v>11.9</v>
      </c>
      <c r="N18" s="18" cm="1">
        <f t="array" ref="N18">_xlfn._xlws.FILTER(ProductCost!$B$2:$B$24,(ProductCost!$A$2:$A$24=Production!H$1)*(ProductCost!$C$2:$C$24&lt;=$D18)*($D18&lt;=ProductCost!$D$2:$D$24))</f>
        <v>11.5</v>
      </c>
      <c r="O18" s="54" cm="1">
        <f t="array" ref="O18">_xlfn._xlws.FILTER(ProductCost!$B$2:$B$24,(ProductCost!$A$2:$A$24=Production!I$1)*(ProductCost!$C$2:$C$24&lt;=$D18)*($D18&lt;=ProductCost!$D$2:$D$24))</f>
        <v>11.8</v>
      </c>
      <c r="P18" s="53">
        <f t="shared" si="4"/>
        <v>100640</v>
      </c>
      <c r="Q18" s="18">
        <f t="shared" si="5"/>
        <v>75300</v>
      </c>
      <c r="R18" s="18">
        <f t="shared" si="6"/>
        <v>71400</v>
      </c>
      <c r="S18" s="18">
        <f t="shared" si="7"/>
        <v>69000</v>
      </c>
      <c r="T18" s="54">
        <f t="shared" si="8"/>
        <v>94400</v>
      </c>
    </row>
    <row r="19" spans="1:20" x14ac:dyDescent="0.3">
      <c r="A19" s="62">
        <v>2024</v>
      </c>
      <c r="B19" s="16" t="s">
        <v>692</v>
      </c>
      <c r="C19" s="16" t="s">
        <v>695</v>
      </c>
      <c r="D19" s="71">
        <f t="shared" si="2"/>
        <v>45536</v>
      </c>
      <c r="E19" s="62">
        <v>6000</v>
      </c>
      <c r="F19" s="16">
        <v>6000</v>
      </c>
      <c r="G19" s="16">
        <v>5900</v>
      </c>
      <c r="H19" s="16">
        <v>5800</v>
      </c>
      <c r="I19" s="17">
        <v>6800</v>
      </c>
      <c r="J19" s="63">
        <f t="shared" si="3"/>
        <v>30500</v>
      </c>
      <c r="K19" s="51" cm="1">
        <f t="array" ref="K19">_xlfn._xlws.FILTER(ProductCost!$B$2:$B$24,(ProductCost!$A$2:$A$24=Production!E$1)*(ProductCost!$C$2:$C$24&lt;=$D19)*($D19&lt;=ProductCost!$D$2:$D$24))</f>
        <v>13.6</v>
      </c>
      <c r="L19" s="21" cm="1">
        <f t="array" ref="L19">_xlfn._xlws.FILTER(ProductCost!$B$2:$B$24,(ProductCost!$A$2:$A$24=Production!F$1)*(ProductCost!$C$2:$C$24&lt;=$D19)*($D19&lt;=ProductCost!$D$2:$D$24))</f>
        <v>12.55</v>
      </c>
      <c r="M19" s="21" cm="1">
        <f t="array" ref="M19">_xlfn._xlws.FILTER(ProductCost!$B$2:$B$24,(ProductCost!$A$2:$A$24=Production!G$1)*(ProductCost!$C$2:$C$24&lt;=$D19)*($D19&lt;=ProductCost!$D$2:$D$24))</f>
        <v>11.9</v>
      </c>
      <c r="N19" s="21" cm="1">
        <f t="array" ref="N19">_xlfn._xlws.FILTER(ProductCost!$B$2:$B$24,(ProductCost!$A$2:$A$24=Production!H$1)*(ProductCost!$C$2:$C$24&lt;=$D19)*($D19&lt;=ProductCost!$D$2:$D$24))</f>
        <v>11.5</v>
      </c>
      <c r="O19" s="52" cm="1">
        <f t="array" ref="O19">_xlfn._xlws.FILTER(ProductCost!$B$2:$B$24,(ProductCost!$A$2:$A$24=Production!I$1)*(ProductCost!$C$2:$C$24&lt;=$D19)*($D19&lt;=ProductCost!$D$2:$D$24))</f>
        <v>11.8</v>
      </c>
      <c r="P19" s="51">
        <f t="shared" si="4"/>
        <v>81600</v>
      </c>
      <c r="Q19" s="21">
        <f t="shared" si="5"/>
        <v>75300</v>
      </c>
      <c r="R19" s="21">
        <f t="shared" si="6"/>
        <v>70210</v>
      </c>
      <c r="S19" s="21">
        <f t="shared" si="7"/>
        <v>66700</v>
      </c>
      <c r="T19" s="52">
        <f t="shared" si="8"/>
        <v>80240</v>
      </c>
    </row>
    <row r="20" spans="1:20" x14ac:dyDescent="0.3">
      <c r="A20" s="64">
        <v>2024</v>
      </c>
      <c r="B20" s="13" t="s">
        <v>696</v>
      </c>
      <c r="C20" s="13" t="s">
        <v>697</v>
      </c>
      <c r="D20" s="72">
        <f t="shared" si="2"/>
        <v>45566</v>
      </c>
      <c r="E20" s="64">
        <v>6000</v>
      </c>
      <c r="F20" s="13">
        <v>6000</v>
      </c>
      <c r="G20" s="13">
        <v>5900</v>
      </c>
      <c r="H20" s="13">
        <v>5800</v>
      </c>
      <c r="I20" s="14">
        <v>6800</v>
      </c>
      <c r="J20" s="65">
        <f t="shared" si="3"/>
        <v>30500</v>
      </c>
      <c r="K20" s="53" cm="1">
        <f t="array" ref="K20">_xlfn._xlws.FILTER(ProductCost!$B$2:$B$24,(ProductCost!$A$2:$A$24=Production!E$1)*(ProductCost!$C$2:$C$24&lt;=$D20)*($D20&lt;=ProductCost!$D$2:$D$24))</f>
        <v>13.6</v>
      </c>
      <c r="L20" s="18" cm="1">
        <f t="array" ref="L20">_xlfn._xlws.FILTER(ProductCost!$B$2:$B$24,(ProductCost!$A$2:$A$24=Production!F$1)*(ProductCost!$C$2:$C$24&lt;=$D20)*($D20&lt;=ProductCost!$D$2:$D$24))</f>
        <v>12.55</v>
      </c>
      <c r="M20" s="18" cm="1">
        <f t="array" ref="M20">_xlfn._xlws.FILTER(ProductCost!$B$2:$B$24,(ProductCost!$A$2:$A$24=Production!G$1)*(ProductCost!$C$2:$C$24&lt;=$D20)*($D20&lt;=ProductCost!$D$2:$D$24))</f>
        <v>11.9</v>
      </c>
      <c r="N20" s="18" cm="1">
        <f t="array" ref="N20">_xlfn._xlws.FILTER(ProductCost!$B$2:$B$24,(ProductCost!$A$2:$A$24=Production!H$1)*(ProductCost!$C$2:$C$24&lt;=$D20)*($D20&lt;=ProductCost!$D$2:$D$24))</f>
        <v>11.5</v>
      </c>
      <c r="O20" s="54" cm="1">
        <f t="array" ref="O20">_xlfn._xlws.FILTER(ProductCost!$B$2:$B$24,(ProductCost!$A$2:$A$24=Production!I$1)*(ProductCost!$C$2:$C$24&lt;=$D20)*($D20&lt;=ProductCost!$D$2:$D$24))</f>
        <v>11.8</v>
      </c>
      <c r="P20" s="53">
        <f t="shared" si="4"/>
        <v>81600</v>
      </c>
      <c r="Q20" s="18">
        <f t="shared" si="5"/>
        <v>75300</v>
      </c>
      <c r="R20" s="18">
        <f t="shared" si="6"/>
        <v>70210</v>
      </c>
      <c r="S20" s="18">
        <f t="shared" si="7"/>
        <v>66700</v>
      </c>
      <c r="T20" s="54">
        <f t="shared" si="8"/>
        <v>80240</v>
      </c>
    </row>
    <row r="21" spans="1:20" x14ac:dyDescent="0.3">
      <c r="A21" s="62">
        <v>2024</v>
      </c>
      <c r="B21" s="16" t="s">
        <v>696</v>
      </c>
      <c r="C21" s="16" t="s">
        <v>698</v>
      </c>
      <c r="D21" s="71">
        <f t="shared" si="2"/>
        <v>45597</v>
      </c>
      <c r="E21" s="62">
        <v>6000</v>
      </c>
      <c r="F21" s="16">
        <v>6000</v>
      </c>
      <c r="G21" s="16">
        <v>5900</v>
      </c>
      <c r="H21" s="16">
        <v>5800</v>
      </c>
      <c r="I21" s="17">
        <v>6800</v>
      </c>
      <c r="J21" s="63">
        <f t="shared" si="3"/>
        <v>30500</v>
      </c>
      <c r="K21" s="51" cm="1">
        <f t="array" ref="K21">_xlfn._xlws.FILTER(ProductCost!$B$2:$B$24,(ProductCost!$A$2:$A$24=Production!E$1)*(ProductCost!$C$2:$C$24&lt;=$D21)*($D21&lt;=ProductCost!$D$2:$D$24))</f>
        <v>13.6</v>
      </c>
      <c r="L21" s="21" cm="1">
        <f t="array" ref="L21">_xlfn._xlws.FILTER(ProductCost!$B$2:$B$24,(ProductCost!$A$2:$A$24=Production!F$1)*(ProductCost!$C$2:$C$24&lt;=$D21)*($D21&lt;=ProductCost!$D$2:$D$24))</f>
        <v>12.55</v>
      </c>
      <c r="M21" s="21" cm="1">
        <f t="array" ref="M21">_xlfn._xlws.FILTER(ProductCost!$B$2:$B$24,(ProductCost!$A$2:$A$24=Production!G$1)*(ProductCost!$C$2:$C$24&lt;=$D21)*($D21&lt;=ProductCost!$D$2:$D$24))</f>
        <v>11.9</v>
      </c>
      <c r="N21" s="21" cm="1">
        <f t="array" ref="N21">_xlfn._xlws.FILTER(ProductCost!$B$2:$B$24,(ProductCost!$A$2:$A$24=Production!H$1)*(ProductCost!$C$2:$C$24&lt;=$D21)*($D21&lt;=ProductCost!$D$2:$D$24))</f>
        <v>11.5</v>
      </c>
      <c r="O21" s="52" cm="1">
        <f t="array" ref="O21">_xlfn._xlws.FILTER(ProductCost!$B$2:$B$24,(ProductCost!$A$2:$A$24=Production!I$1)*(ProductCost!$C$2:$C$24&lt;=$D21)*($D21&lt;=ProductCost!$D$2:$D$24))</f>
        <v>11.8</v>
      </c>
      <c r="P21" s="51">
        <f t="shared" si="4"/>
        <v>81600</v>
      </c>
      <c r="Q21" s="21">
        <f t="shared" si="5"/>
        <v>75300</v>
      </c>
      <c r="R21" s="21">
        <f t="shared" si="6"/>
        <v>70210</v>
      </c>
      <c r="S21" s="21">
        <f t="shared" si="7"/>
        <v>66700</v>
      </c>
      <c r="T21" s="52">
        <f t="shared" si="8"/>
        <v>80240</v>
      </c>
    </row>
    <row r="22" spans="1:20" x14ac:dyDescent="0.3">
      <c r="A22" s="64">
        <v>2024</v>
      </c>
      <c r="B22" s="13" t="s">
        <v>696</v>
      </c>
      <c r="C22" s="13" t="s">
        <v>699</v>
      </c>
      <c r="D22" s="72">
        <f t="shared" si="2"/>
        <v>45627</v>
      </c>
      <c r="E22" s="64">
        <v>7000</v>
      </c>
      <c r="F22" s="13">
        <v>8900</v>
      </c>
      <c r="G22" s="13">
        <v>6200</v>
      </c>
      <c r="H22" s="13">
        <v>5100</v>
      </c>
      <c r="I22" s="14">
        <v>7000</v>
      </c>
      <c r="J22" s="65">
        <f t="shared" si="3"/>
        <v>34200</v>
      </c>
      <c r="K22" s="53" cm="1">
        <f t="array" ref="K22">_xlfn._xlws.FILTER(ProductCost!$B$2:$B$24,(ProductCost!$A$2:$A$24=Production!E$1)*(ProductCost!$C$2:$C$24&lt;=$D22)*($D22&lt;=ProductCost!$D$2:$D$24))</f>
        <v>13.6</v>
      </c>
      <c r="L22" s="18" cm="1">
        <f t="array" ref="L22">_xlfn._xlws.FILTER(ProductCost!$B$2:$B$24,(ProductCost!$A$2:$A$24=Production!F$1)*(ProductCost!$C$2:$C$24&lt;=$D22)*($D22&lt;=ProductCost!$D$2:$D$24))</f>
        <v>12.55</v>
      </c>
      <c r="M22" s="18" cm="1">
        <f t="array" ref="M22">_xlfn._xlws.FILTER(ProductCost!$B$2:$B$24,(ProductCost!$A$2:$A$24=Production!G$1)*(ProductCost!$C$2:$C$24&lt;=$D22)*($D22&lt;=ProductCost!$D$2:$D$24))</f>
        <v>11.9</v>
      </c>
      <c r="N22" s="18" cm="1">
        <f t="array" ref="N22">_xlfn._xlws.FILTER(ProductCost!$B$2:$B$24,(ProductCost!$A$2:$A$24=Production!H$1)*(ProductCost!$C$2:$C$24&lt;=$D22)*($D22&lt;=ProductCost!$D$2:$D$24))</f>
        <v>11.5</v>
      </c>
      <c r="O22" s="54" cm="1">
        <f t="array" ref="O22">_xlfn._xlws.FILTER(ProductCost!$B$2:$B$24,(ProductCost!$A$2:$A$24=Production!I$1)*(ProductCost!$C$2:$C$24&lt;=$D22)*($D22&lt;=ProductCost!$D$2:$D$24))</f>
        <v>11.8</v>
      </c>
      <c r="P22" s="53">
        <f t="shared" si="4"/>
        <v>95200</v>
      </c>
      <c r="Q22" s="18">
        <f t="shared" si="5"/>
        <v>111695</v>
      </c>
      <c r="R22" s="18">
        <f t="shared" si="6"/>
        <v>73780</v>
      </c>
      <c r="S22" s="18">
        <f t="shared" si="7"/>
        <v>58650</v>
      </c>
      <c r="T22" s="54">
        <f t="shared" si="8"/>
        <v>82600</v>
      </c>
    </row>
    <row r="23" spans="1:20" x14ac:dyDescent="0.3">
      <c r="A23" s="62">
        <v>2025</v>
      </c>
      <c r="B23" s="16" t="s">
        <v>700</v>
      </c>
      <c r="C23" s="16" t="s">
        <v>701</v>
      </c>
      <c r="D23" s="71">
        <f t="shared" si="2"/>
        <v>45658</v>
      </c>
      <c r="E23" s="62">
        <v>7000</v>
      </c>
      <c r="F23" s="16">
        <v>8900</v>
      </c>
      <c r="G23" s="16">
        <v>6200</v>
      </c>
      <c r="H23" s="16">
        <v>5100</v>
      </c>
      <c r="I23" s="17">
        <v>7000</v>
      </c>
      <c r="J23" s="63">
        <f t="shared" si="3"/>
        <v>34200</v>
      </c>
      <c r="K23" s="51" cm="1">
        <f t="array" ref="K23">_xlfn._xlws.FILTER(ProductCost!$B$2:$B$24,(ProductCost!$A$2:$A$24=Production!E$1)*(ProductCost!$C$2:$C$24&lt;=$D23)*($D23&lt;=ProductCost!$D$2:$D$24))</f>
        <v>13.6</v>
      </c>
      <c r="L23" s="21" cm="1">
        <f t="array" ref="L23">_xlfn._xlws.FILTER(ProductCost!$B$2:$B$24,(ProductCost!$A$2:$A$24=Production!F$1)*(ProductCost!$C$2:$C$24&lt;=$D23)*($D23&lt;=ProductCost!$D$2:$D$24))</f>
        <v>12.55</v>
      </c>
      <c r="M23" s="21" cm="1">
        <f t="array" ref="M23">_xlfn._xlws.FILTER(ProductCost!$B$2:$B$24,(ProductCost!$A$2:$A$24=Production!G$1)*(ProductCost!$C$2:$C$24&lt;=$D23)*($D23&lt;=ProductCost!$D$2:$D$24))</f>
        <v>11.9</v>
      </c>
      <c r="N23" s="21" cm="1">
        <f t="array" ref="N23">_xlfn._xlws.FILTER(ProductCost!$B$2:$B$24,(ProductCost!$A$2:$A$24=Production!H$1)*(ProductCost!$C$2:$C$24&lt;=$D23)*($D23&lt;=ProductCost!$D$2:$D$24))</f>
        <v>11.5</v>
      </c>
      <c r="O23" s="52" cm="1">
        <f t="array" ref="O23">_xlfn._xlws.FILTER(ProductCost!$B$2:$B$24,(ProductCost!$A$2:$A$24=Production!I$1)*(ProductCost!$C$2:$C$24&lt;=$D23)*($D23&lt;=ProductCost!$D$2:$D$24))</f>
        <v>11.8</v>
      </c>
      <c r="P23" s="51">
        <f t="shared" si="4"/>
        <v>95200</v>
      </c>
      <c r="Q23" s="21">
        <f t="shared" si="5"/>
        <v>111695</v>
      </c>
      <c r="R23" s="21">
        <f t="shared" si="6"/>
        <v>73780</v>
      </c>
      <c r="S23" s="21">
        <f t="shared" si="7"/>
        <v>58650</v>
      </c>
      <c r="T23" s="52">
        <f t="shared" si="8"/>
        <v>82600</v>
      </c>
    </row>
    <row r="24" spans="1:20" ht="15" thickBot="1" x14ac:dyDescent="0.35">
      <c r="A24" s="66">
        <v>2025</v>
      </c>
      <c r="B24" s="67" t="s">
        <v>700</v>
      </c>
      <c r="C24" s="67" t="s">
        <v>702</v>
      </c>
      <c r="D24" s="73">
        <f t="shared" si="2"/>
        <v>45689</v>
      </c>
      <c r="E24" s="66">
        <v>7000</v>
      </c>
      <c r="F24" s="67">
        <v>8900</v>
      </c>
      <c r="G24" s="67">
        <v>6200</v>
      </c>
      <c r="H24" s="67">
        <v>5100</v>
      </c>
      <c r="I24" s="68">
        <v>7000</v>
      </c>
      <c r="J24" s="69">
        <f t="shared" si="3"/>
        <v>34200</v>
      </c>
      <c r="K24" s="55" cm="1">
        <f t="array" ref="K24">_xlfn._xlws.FILTER(ProductCost!$B$2:$B$24,(ProductCost!$A$2:$A$24=Production!E$1)*(ProductCost!$C$2:$C$24&lt;=$D24)*($D24&lt;=ProductCost!$D$2:$D$24))</f>
        <v>13.6</v>
      </c>
      <c r="L24" s="56" cm="1">
        <f t="array" ref="L24">_xlfn._xlws.FILTER(ProductCost!$B$2:$B$24,(ProductCost!$A$2:$A$24=Production!F$1)*(ProductCost!$C$2:$C$24&lt;=$D24)*($D24&lt;=ProductCost!$D$2:$D$24))</f>
        <v>12.55</v>
      </c>
      <c r="M24" s="56" cm="1">
        <f t="array" ref="M24">_xlfn._xlws.FILTER(ProductCost!$B$2:$B$24,(ProductCost!$A$2:$A$24=Production!G$1)*(ProductCost!$C$2:$C$24&lt;=$D24)*($D24&lt;=ProductCost!$D$2:$D$24))</f>
        <v>11.9</v>
      </c>
      <c r="N24" s="56" cm="1">
        <f t="array" ref="N24">_xlfn._xlws.FILTER(ProductCost!$B$2:$B$24,(ProductCost!$A$2:$A$24=Production!H$1)*(ProductCost!$C$2:$C$24&lt;=$D24)*($D24&lt;=ProductCost!$D$2:$D$24))</f>
        <v>11.5</v>
      </c>
      <c r="O24" s="57" cm="1">
        <f t="array" ref="O24">_xlfn._xlws.FILTER(ProductCost!$B$2:$B$24,(ProductCost!$A$2:$A$24=Production!I$1)*(ProductCost!$C$2:$C$24&lt;=$D24)*($D24&lt;=ProductCost!$D$2:$D$24))</f>
        <v>11.8</v>
      </c>
      <c r="P24" s="55">
        <f t="shared" si="4"/>
        <v>95200</v>
      </c>
      <c r="Q24" s="56">
        <f t="shared" si="5"/>
        <v>111695</v>
      </c>
      <c r="R24" s="56">
        <f t="shared" si="6"/>
        <v>73780</v>
      </c>
      <c r="S24" s="56">
        <f t="shared" si="7"/>
        <v>58650</v>
      </c>
      <c r="T24" s="57">
        <f t="shared" si="8"/>
        <v>82600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8C726-AD3F-42E2-815B-87F584BC6663}">
  <dimension ref="A1:K24"/>
  <sheetViews>
    <sheetView workbookViewId="0">
      <selection activeCell="I24" sqref="I24"/>
    </sheetView>
  </sheetViews>
  <sheetFormatPr defaultRowHeight="14.4" x14ac:dyDescent="0.3"/>
  <cols>
    <col min="2" max="2" width="11.6640625" bestFit="1" customWidth="1"/>
    <col min="3" max="3" width="12.109375" bestFit="1" customWidth="1"/>
    <col min="4" max="4" width="12.109375" customWidth="1"/>
    <col min="5" max="5" width="10.33203125" bestFit="1" customWidth="1"/>
    <col min="6" max="6" width="12" bestFit="1" customWidth="1"/>
    <col min="7" max="7" width="12.5546875" bestFit="1" customWidth="1"/>
    <col min="8" max="8" width="11.33203125" bestFit="1" customWidth="1"/>
    <col min="9" max="9" width="17.33203125" bestFit="1" customWidth="1"/>
    <col min="10" max="10" width="9.33203125" bestFit="1" customWidth="1"/>
    <col min="11" max="11" width="14.77734375" bestFit="1" customWidth="1"/>
  </cols>
  <sheetData>
    <row r="1" spans="1:11" ht="15" thickBot="1" x14ac:dyDescent="0.35">
      <c r="A1" s="10" t="s">
        <v>705</v>
      </c>
      <c r="B1" s="10" t="s">
        <v>706</v>
      </c>
      <c r="C1" s="10" t="s">
        <v>707</v>
      </c>
      <c r="D1" s="10" t="s">
        <v>711</v>
      </c>
      <c r="E1" s="10" t="s">
        <v>722</v>
      </c>
      <c r="F1" s="10" t="s">
        <v>721</v>
      </c>
      <c r="G1" s="10" t="s">
        <v>709</v>
      </c>
      <c r="H1" s="10" t="s">
        <v>720</v>
      </c>
      <c r="I1" s="47" t="s">
        <v>719</v>
      </c>
      <c r="J1" s="47" t="s">
        <v>723</v>
      </c>
      <c r="K1" s="47" t="s">
        <v>724</v>
      </c>
    </row>
    <row r="2" spans="1:11" x14ac:dyDescent="0.3">
      <c r="A2" s="58">
        <v>2023</v>
      </c>
      <c r="B2" s="59" t="s">
        <v>689</v>
      </c>
      <c r="C2" s="59" t="s">
        <v>704</v>
      </c>
      <c r="D2" s="74">
        <f>DATEVALUE("1/"&amp;C2&amp;"/"&amp;A2)</f>
        <v>45017</v>
      </c>
      <c r="E2" s="49">
        <v>10000</v>
      </c>
      <c r="F2" s="49">
        <f>3000+_xlfn.CEILING.MATH(Production!J2/1000)*100</f>
        <v>3100</v>
      </c>
      <c r="G2" s="49">
        <f>_xlfn.CEILING.MATH(Production!J2/1000)+10</f>
        <v>11</v>
      </c>
      <c r="H2" s="49">
        <f>4000*G2</f>
        <v>44000</v>
      </c>
      <c r="I2" s="49">
        <v>4000</v>
      </c>
      <c r="J2" s="49">
        <v>4000</v>
      </c>
      <c r="K2" s="49">
        <v>0</v>
      </c>
    </row>
    <row r="3" spans="1:11" x14ac:dyDescent="0.3">
      <c r="A3" s="62">
        <v>2023</v>
      </c>
      <c r="B3" s="16" t="s">
        <v>689</v>
      </c>
      <c r="C3" s="16" t="s">
        <v>690</v>
      </c>
      <c r="D3" s="22">
        <f t="shared" ref="D3:D24" si="0">DATEVALUE("1/"&amp;C3&amp;"/"&amp;A3)</f>
        <v>45047</v>
      </c>
      <c r="E3" s="21">
        <v>10000</v>
      </c>
      <c r="F3" s="21">
        <f>3000+_xlfn.CEILING.MATH(Production!J3/1000)*100</f>
        <v>3100</v>
      </c>
      <c r="G3" s="21">
        <f>_xlfn.CEILING.MATH(Production!J3/1000)+10</f>
        <v>11</v>
      </c>
      <c r="H3" s="21">
        <f t="shared" ref="H3:H24" si="1">4000*G3</f>
        <v>44000</v>
      </c>
      <c r="I3" s="21">
        <v>4000</v>
      </c>
      <c r="J3" s="21">
        <v>4000</v>
      </c>
      <c r="K3" s="21">
        <v>0</v>
      </c>
    </row>
    <row r="4" spans="1:11" x14ac:dyDescent="0.3">
      <c r="A4" s="64">
        <v>2023</v>
      </c>
      <c r="B4" s="13" t="s">
        <v>689</v>
      </c>
      <c r="C4" s="13" t="s">
        <v>691</v>
      </c>
      <c r="D4" s="19">
        <f t="shared" si="0"/>
        <v>45078</v>
      </c>
      <c r="E4" s="18">
        <v>10000</v>
      </c>
      <c r="F4" s="18">
        <f>3000+_xlfn.CEILING.MATH(Production!J4/1000)*100</f>
        <v>3200</v>
      </c>
      <c r="G4" s="18">
        <f>_xlfn.CEILING.MATH(Production!J4/1000)+10</f>
        <v>12</v>
      </c>
      <c r="H4" s="18">
        <f t="shared" si="1"/>
        <v>48000</v>
      </c>
      <c r="I4" s="18">
        <v>4000</v>
      </c>
      <c r="J4" s="18">
        <v>4000</v>
      </c>
      <c r="K4" s="18">
        <v>0</v>
      </c>
    </row>
    <row r="5" spans="1:11" x14ac:dyDescent="0.3">
      <c r="A5" s="62">
        <v>2023</v>
      </c>
      <c r="B5" s="16" t="s">
        <v>692</v>
      </c>
      <c r="C5" s="16" t="s">
        <v>693</v>
      </c>
      <c r="D5" s="22">
        <f t="shared" si="0"/>
        <v>45108</v>
      </c>
      <c r="E5" s="21">
        <v>10000</v>
      </c>
      <c r="F5" s="21">
        <f>3000+_xlfn.CEILING.MATH(Production!J5/1000)*100</f>
        <v>3200</v>
      </c>
      <c r="G5" s="21">
        <f>_xlfn.CEILING.MATH(Production!J5/1000)+10</f>
        <v>12</v>
      </c>
      <c r="H5" s="21">
        <f t="shared" si="1"/>
        <v>48000</v>
      </c>
      <c r="I5" s="21">
        <v>4000</v>
      </c>
      <c r="J5" s="21">
        <v>4000</v>
      </c>
      <c r="K5" s="21">
        <v>4000</v>
      </c>
    </row>
    <row r="6" spans="1:11" x14ac:dyDescent="0.3">
      <c r="A6" s="64">
        <v>2023</v>
      </c>
      <c r="B6" s="13" t="s">
        <v>692</v>
      </c>
      <c r="C6" s="13" t="s">
        <v>694</v>
      </c>
      <c r="D6" s="19">
        <f t="shared" si="0"/>
        <v>45139</v>
      </c>
      <c r="E6" s="18">
        <v>10000</v>
      </c>
      <c r="F6" s="18">
        <f>3000+_xlfn.CEILING.MATH(Production!J6/1000)*100</f>
        <v>3200</v>
      </c>
      <c r="G6" s="18">
        <f>_xlfn.CEILING.MATH(Production!J6/1000)+10</f>
        <v>12</v>
      </c>
      <c r="H6" s="18">
        <f t="shared" si="1"/>
        <v>48000</v>
      </c>
      <c r="I6" s="18">
        <v>4000</v>
      </c>
      <c r="J6" s="18">
        <v>4000</v>
      </c>
      <c r="K6" s="18">
        <v>0</v>
      </c>
    </row>
    <row r="7" spans="1:11" x14ac:dyDescent="0.3">
      <c r="A7" s="62">
        <v>2023</v>
      </c>
      <c r="B7" s="16" t="s">
        <v>692</v>
      </c>
      <c r="C7" s="16" t="s">
        <v>695</v>
      </c>
      <c r="D7" s="22">
        <f t="shared" si="0"/>
        <v>45170</v>
      </c>
      <c r="E7" s="21">
        <v>10000</v>
      </c>
      <c r="F7" s="21">
        <f>3000+_xlfn.CEILING.MATH(Production!J7/1000)*100</f>
        <v>4100</v>
      </c>
      <c r="G7" s="21">
        <f>_xlfn.CEILING.MATH(Production!J7/1000)+10</f>
        <v>21</v>
      </c>
      <c r="H7" s="21">
        <f t="shared" si="1"/>
        <v>84000</v>
      </c>
      <c r="I7" s="21">
        <v>4000</v>
      </c>
      <c r="J7" s="21">
        <v>6000</v>
      </c>
      <c r="K7" s="21">
        <v>0</v>
      </c>
    </row>
    <row r="8" spans="1:11" x14ac:dyDescent="0.3">
      <c r="A8" s="64">
        <v>2023</v>
      </c>
      <c r="B8" s="13" t="s">
        <v>696</v>
      </c>
      <c r="C8" s="13" t="s">
        <v>697</v>
      </c>
      <c r="D8" s="19">
        <f t="shared" si="0"/>
        <v>45200</v>
      </c>
      <c r="E8" s="18">
        <v>10000</v>
      </c>
      <c r="F8" s="18">
        <f>3000+_xlfn.CEILING.MATH(Production!J8/1000)*100</f>
        <v>4100</v>
      </c>
      <c r="G8" s="18">
        <f>_xlfn.CEILING.MATH(Production!J8/1000)+10</f>
        <v>21</v>
      </c>
      <c r="H8" s="18">
        <f t="shared" si="1"/>
        <v>84000</v>
      </c>
      <c r="I8" s="18">
        <v>4000</v>
      </c>
      <c r="J8" s="18">
        <v>6000</v>
      </c>
      <c r="K8" s="18">
        <v>0</v>
      </c>
    </row>
    <row r="9" spans="1:11" x14ac:dyDescent="0.3">
      <c r="A9" s="62">
        <v>2023</v>
      </c>
      <c r="B9" s="16" t="s">
        <v>696</v>
      </c>
      <c r="C9" s="16" t="s">
        <v>698</v>
      </c>
      <c r="D9" s="22">
        <f t="shared" si="0"/>
        <v>45231</v>
      </c>
      <c r="E9" s="21">
        <v>10000</v>
      </c>
      <c r="F9" s="21">
        <f>3000+_xlfn.CEILING.MATH(Production!J9/1000)*100</f>
        <v>4100</v>
      </c>
      <c r="G9" s="21">
        <f>_xlfn.CEILING.MATH(Production!J9/1000)+10</f>
        <v>21</v>
      </c>
      <c r="H9" s="21">
        <f t="shared" si="1"/>
        <v>84000</v>
      </c>
      <c r="I9" s="21">
        <v>4000</v>
      </c>
      <c r="J9" s="21">
        <v>6000</v>
      </c>
      <c r="K9" s="21">
        <v>0</v>
      </c>
    </row>
    <row r="10" spans="1:11" x14ac:dyDescent="0.3">
      <c r="A10" s="64">
        <v>2023</v>
      </c>
      <c r="B10" s="13" t="s">
        <v>696</v>
      </c>
      <c r="C10" s="13" t="s">
        <v>699</v>
      </c>
      <c r="D10" s="19">
        <f t="shared" si="0"/>
        <v>45261</v>
      </c>
      <c r="E10" s="18">
        <v>10000</v>
      </c>
      <c r="F10" s="18">
        <f>3000+_xlfn.CEILING.MATH(Production!J10/1000)*100</f>
        <v>4200</v>
      </c>
      <c r="G10" s="18">
        <f>_xlfn.CEILING.MATH(Production!J10/1000)+10</f>
        <v>22</v>
      </c>
      <c r="H10" s="18">
        <f t="shared" si="1"/>
        <v>88000</v>
      </c>
      <c r="I10" s="18">
        <v>4000</v>
      </c>
      <c r="J10" s="18">
        <v>6000</v>
      </c>
      <c r="K10" s="18">
        <v>0</v>
      </c>
    </row>
    <row r="11" spans="1:11" x14ac:dyDescent="0.3">
      <c r="A11" s="62">
        <v>2024</v>
      </c>
      <c r="B11" s="16" t="s">
        <v>700</v>
      </c>
      <c r="C11" s="16" t="s">
        <v>701</v>
      </c>
      <c r="D11" s="22">
        <f t="shared" si="0"/>
        <v>45292</v>
      </c>
      <c r="E11" s="21">
        <v>11000</v>
      </c>
      <c r="F11" s="21">
        <f>3000+_xlfn.CEILING.MATH(Production!J11/1000)*100</f>
        <v>5000</v>
      </c>
      <c r="G11" s="21">
        <f>_xlfn.CEILING.MATH(Production!J11/1000)+10</f>
        <v>30</v>
      </c>
      <c r="H11" s="21">
        <f t="shared" si="1"/>
        <v>120000</v>
      </c>
      <c r="I11" s="21">
        <v>4000</v>
      </c>
      <c r="J11" s="21">
        <v>6000</v>
      </c>
      <c r="K11" s="21">
        <v>5000</v>
      </c>
    </row>
    <row r="12" spans="1:11" x14ac:dyDescent="0.3">
      <c r="A12" s="64">
        <v>2024</v>
      </c>
      <c r="B12" s="13" t="s">
        <v>700</v>
      </c>
      <c r="C12" s="13" t="s">
        <v>702</v>
      </c>
      <c r="D12" s="19">
        <f t="shared" si="0"/>
        <v>45323</v>
      </c>
      <c r="E12" s="18">
        <v>11000</v>
      </c>
      <c r="F12" s="18">
        <f>3000+_xlfn.CEILING.MATH(Production!J12/1000)*100</f>
        <v>5000</v>
      </c>
      <c r="G12" s="18">
        <f>_xlfn.CEILING.MATH(Production!J12/1000)+10</f>
        <v>30</v>
      </c>
      <c r="H12" s="18">
        <f t="shared" si="1"/>
        <v>120000</v>
      </c>
      <c r="I12" s="18">
        <v>4000</v>
      </c>
      <c r="J12" s="18">
        <v>6000</v>
      </c>
      <c r="K12" s="18">
        <v>0</v>
      </c>
    </row>
    <row r="13" spans="1:11" x14ac:dyDescent="0.3">
      <c r="A13" s="62">
        <v>2024</v>
      </c>
      <c r="B13" s="16" t="s">
        <v>700</v>
      </c>
      <c r="C13" s="16" t="s">
        <v>703</v>
      </c>
      <c r="D13" s="22">
        <f t="shared" si="0"/>
        <v>45352</v>
      </c>
      <c r="E13" s="21">
        <v>11000</v>
      </c>
      <c r="F13" s="21">
        <f>3000+_xlfn.CEILING.MATH(Production!J13/1000)*100</f>
        <v>4900</v>
      </c>
      <c r="G13" s="21">
        <f>_xlfn.CEILING.MATH(Production!J13/1000)+10</f>
        <v>29</v>
      </c>
      <c r="H13" s="21">
        <f t="shared" si="1"/>
        <v>116000</v>
      </c>
      <c r="I13" s="21">
        <v>8000</v>
      </c>
      <c r="J13" s="21">
        <v>8000</v>
      </c>
      <c r="K13" s="21">
        <v>0</v>
      </c>
    </row>
    <row r="14" spans="1:11" x14ac:dyDescent="0.3">
      <c r="A14" s="64">
        <v>2024</v>
      </c>
      <c r="B14" s="13" t="s">
        <v>689</v>
      </c>
      <c r="C14" s="13" t="s">
        <v>704</v>
      </c>
      <c r="D14" s="19">
        <f t="shared" si="0"/>
        <v>45383</v>
      </c>
      <c r="E14" s="18">
        <v>11000</v>
      </c>
      <c r="F14" s="18">
        <f>3000+_xlfn.CEILING.MATH(Production!J14/1000)*100</f>
        <v>4900</v>
      </c>
      <c r="G14" s="18">
        <f>_xlfn.CEILING.MATH(Production!J14/1000)+10</f>
        <v>29</v>
      </c>
      <c r="H14" s="18">
        <f t="shared" si="1"/>
        <v>116000</v>
      </c>
      <c r="I14" s="18">
        <v>8000</v>
      </c>
      <c r="J14" s="18">
        <v>8000</v>
      </c>
      <c r="K14" s="18">
        <v>0</v>
      </c>
    </row>
    <row r="15" spans="1:11" x14ac:dyDescent="0.3">
      <c r="A15" s="62">
        <v>2024</v>
      </c>
      <c r="B15" s="16" t="s">
        <v>689</v>
      </c>
      <c r="C15" s="16" t="s">
        <v>690</v>
      </c>
      <c r="D15" s="22">
        <f t="shared" si="0"/>
        <v>45413</v>
      </c>
      <c r="E15" s="21">
        <v>11000</v>
      </c>
      <c r="F15" s="21">
        <f>3000+_xlfn.CEILING.MATH(Production!J15/1000)*100</f>
        <v>4300</v>
      </c>
      <c r="G15" s="21">
        <f>_xlfn.CEILING.MATH(Production!J15/1000)+10</f>
        <v>23</v>
      </c>
      <c r="H15" s="21">
        <f t="shared" si="1"/>
        <v>92000</v>
      </c>
      <c r="I15" s="21">
        <v>8000</v>
      </c>
      <c r="J15" s="21">
        <v>8000</v>
      </c>
      <c r="K15" s="21">
        <v>0</v>
      </c>
    </row>
    <row r="16" spans="1:11" x14ac:dyDescent="0.3">
      <c r="A16" s="64">
        <v>2024</v>
      </c>
      <c r="B16" s="13" t="s">
        <v>689</v>
      </c>
      <c r="C16" s="13" t="s">
        <v>691</v>
      </c>
      <c r="D16" s="19">
        <f t="shared" si="0"/>
        <v>45444</v>
      </c>
      <c r="E16" s="18">
        <v>11000</v>
      </c>
      <c r="F16" s="18">
        <f>3000+_xlfn.CEILING.MATH(Production!J16/1000)*100</f>
        <v>6200</v>
      </c>
      <c r="G16" s="18">
        <f>_xlfn.CEILING.MATH(Production!J16/1000)+10</f>
        <v>42</v>
      </c>
      <c r="H16" s="18">
        <f t="shared" si="1"/>
        <v>168000</v>
      </c>
      <c r="I16" s="18">
        <v>8000</v>
      </c>
      <c r="J16" s="18">
        <v>8000</v>
      </c>
      <c r="K16" s="18">
        <v>0</v>
      </c>
    </row>
    <row r="17" spans="1:11" x14ac:dyDescent="0.3">
      <c r="A17" s="62">
        <v>2024</v>
      </c>
      <c r="B17" s="16" t="s">
        <v>692</v>
      </c>
      <c r="C17" s="16" t="s">
        <v>693</v>
      </c>
      <c r="D17" s="22">
        <f t="shared" si="0"/>
        <v>45474</v>
      </c>
      <c r="E17" s="21">
        <v>11000</v>
      </c>
      <c r="F17" s="21">
        <f>3000+_xlfn.CEILING.MATH(Production!J17/1000)*100</f>
        <v>6400</v>
      </c>
      <c r="G17" s="21">
        <f>_xlfn.CEILING.MATH(Production!J17/1000)+10</f>
        <v>44</v>
      </c>
      <c r="H17" s="21">
        <f t="shared" si="1"/>
        <v>176000</v>
      </c>
      <c r="I17" s="21">
        <v>8000</v>
      </c>
      <c r="J17" s="21">
        <v>8000</v>
      </c>
      <c r="K17" s="21">
        <v>0</v>
      </c>
    </row>
    <row r="18" spans="1:11" x14ac:dyDescent="0.3">
      <c r="A18" s="64">
        <v>2024</v>
      </c>
      <c r="B18" s="13" t="s">
        <v>692</v>
      </c>
      <c r="C18" s="13" t="s">
        <v>694</v>
      </c>
      <c r="D18" s="19">
        <f t="shared" si="0"/>
        <v>45505</v>
      </c>
      <c r="E18" s="18">
        <v>11000</v>
      </c>
      <c r="F18" s="18">
        <f>3000+_xlfn.CEILING.MATH(Production!J18/1000)*100</f>
        <v>6400</v>
      </c>
      <c r="G18" s="18">
        <f>_xlfn.CEILING.MATH(Production!J18/1000)+10</f>
        <v>44</v>
      </c>
      <c r="H18" s="18">
        <f t="shared" si="1"/>
        <v>176000</v>
      </c>
      <c r="I18" s="18">
        <v>8000</v>
      </c>
      <c r="J18" s="18">
        <v>8000</v>
      </c>
      <c r="K18" s="18">
        <v>5000</v>
      </c>
    </row>
    <row r="19" spans="1:11" x14ac:dyDescent="0.3">
      <c r="A19" s="62">
        <v>2024</v>
      </c>
      <c r="B19" s="16" t="s">
        <v>692</v>
      </c>
      <c r="C19" s="16" t="s">
        <v>695</v>
      </c>
      <c r="D19" s="22">
        <f t="shared" si="0"/>
        <v>45536</v>
      </c>
      <c r="E19" s="21">
        <v>11000</v>
      </c>
      <c r="F19" s="21">
        <f>3000+_xlfn.CEILING.MATH(Production!J19/1000)*100</f>
        <v>6100</v>
      </c>
      <c r="G19" s="21">
        <f>_xlfn.CEILING.MATH(Production!J19/1000)+10</f>
        <v>41</v>
      </c>
      <c r="H19" s="21">
        <f t="shared" si="1"/>
        <v>164000</v>
      </c>
      <c r="I19" s="21">
        <v>8000</v>
      </c>
      <c r="J19" s="21">
        <v>8000</v>
      </c>
      <c r="K19" s="21">
        <v>0</v>
      </c>
    </row>
    <row r="20" spans="1:11" x14ac:dyDescent="0.3">
      <c r="A20" s="64">
        <v>2024</v>
      </c>
      <c r="B20" s="13" t="s">
        <v>696</v>
      </c>
      <c r="C20" s="13" t="s">
        <v>697</v>
      </c>
      <c r="D20" s="19">
        <f t="shared" si="0"/>
        <v>45566</v>
      </c>
      <c r="E20" s="18">
        <v>11000</v>
      </c>
      <c r="F20" s="18">
        <f>3000+_xlfn.CEILING.MATH(Production!J20/1000)*100</f>
        <v>6100</v>
      </c>
      <c r="G20" s="18">
        <f>_xlfn.CEILING.MATH(Production!J20/1000)+10</f>
        <v>41</v>
      </c>
      <c r="H20" s="18">
        <f t="shared" si="1"/>
        <v>164000</v>
      </c>
      <c r="I20" s="18">
        <v>8000</v>
      </c>
      <c r="J20" s="18">
        <v>8000</v>
      </c>
      <c r="K20" s="18">
        <v>0</v>
      </c>
    </row>
    <row r="21" spans="1:11" x14ac:dyDescent="0.3">
      <c r="A21" s="62">
        <v>2024</v>
      </c>
      <c r="B21" s="16" t="s">
        <v>696</v>
      </c>
      <c r="C21" s="16" t="s">
        <v>698</v>
      </c>
      <c r="D21" s="22">
        <f t="shared" si="0"/>
        <v>45597</v>
      </c>
      <c r="E21" s="21">
        <v>11000</v>
      </c>
      <c r="F21" s="21">
        <f>3000+_xlfn.CEILING.MATH(Production!J21/1000)*100</f>
        <v>6100</v>
      </c>
      <c r="G21" s="21">
        <f>_xlfn.CEILING.MATH(Production!J21/1000)+10</f>
        <v>41</v>
      </c>
      <c r="H21" s="21">
        <f t="shared" si="1"/>
        <v>164000</v>
      </c>
      <c r="I21" s="21">
        <v>8000</v>
      </c>
      <c r="J21" s="21">
        <v>8000</v>
      </c>
      <c r="K21" s="21">
        <v>0</v>
      </c>
    </row>
    <row r="22" spans="1:11" x14ac:dyDescent="0.3">
      <c r="A22" s="64">
        <v>2024</v>
      </c>
      <c r="B22" s="13" t="s">
        <v>696</v>
      </c>
      <c r="C22" s="13" t="s">
        <v>699</v>
      </c>
      <c r="D22" s="19">
        <f t="shared" si="0"/>
        <v>45627</v>
      </c>
      <c r="E22" s="18">
        <v>11000</v>
      </c>
      <c r="F22" s="18">
        <f>3000+_xlfn.CEILING.MATH(Production!J22/1000)*100</f>
        <v>6500</v>
      </c>
      <c r="G22" s="18">
        <f>_xlfn.CEILING.MATH(Production!J22/1000)+10</f>
        <v>45</v>
      </c>
      <c r="H22" s="18">
        <f t="shared" si="1"/>
        <v>180000</v>
      </c>
      <c r="I22" s="18">
        <v>8000</v>
      </c>
      <c r="J22" s="18">
        <v>8000</v>
      </c>
      <c r="K22" s="18">
        <v>0</v>
      </c>
    </row>
    <row r="23" spans="1:11" x14ac:dyDescent="0.3">
      <c r="A23" s="62">
        <v>2025</v>
      </c>
      <c r="B23" s="16" t="s">
        <v>700</v>
      </c>
      <c r="C23" s="16" t="s">
        <v>701</v>
      </c>
      <c r="D23" s="22">
        <f t="shared" si="0"/>
        <v>45658</v>
      </c>
      <c r="E23" s="21">
        <v>12000</v>
      </c>
      <c r="F23" s="21">
        <f>3000+_xlfn.CEILING.MATH(Production!J23/1000)*100</f>
        <v>6500</v>
      </c>
      <c r="G23" s="21">
        <f>_xlfn.CEILING.MATH(Production!J23/1000)+10</f>
        <v>45</v>
      </c>
      <c r="H23" s="21">
        <f t="shared" si="1"/>
        <v>180000</v>
      </c>
      <c r="I23" s="21">
        <v>8000</v>
      </c>
      <c r="J23" s="21">
        <v>8000</v>
      </c>
      <c r="K23" s="21">
        <v>0</v>
      </c>
    </row>
    <row r="24" spans="1:11" ht="15" thickBot="1" x14ac:dyDescent="0.35">
      <c r="A24" s="66">
        <v>2025</v>
      </c>
      <c r="B24" s="67" t="s">
        <v>700</v>
      </c>
      <c r="C24" s="67" t="s">
        <v>702</v>
      </c>
      <c r="D24" s="75">
        <f t="shared" si="0"/>
        <v>45689</v>
      </c>
      <c r="E24" s="56">
        <v>12000</v>
      </c>
      <c r="F24" s="56">
        <f>3000+_xlfn.CEILING.MATH(Production!J24/1000)*100</f>
        <v>6500</v>
      </c>
      <c r="G24" s="56">
        <f>_xlfn.CEILING.MATH(Production!J24/1000)+10</f>
        <v>45</v>
      </c>
      <c r="H24" s="56">
        <f t="shared" si="1"/>
        <v>180000</v>
      </c>
      <c r="I24" s="56">
        <v>8000</v>
      </c>
      <c r="J24" s="56">
        <v>8000</v>
      </c>
      <c r="K24" s="5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814C-FC5E-472D-8A07-07F87F616BAF}">
  <dimension ref="A1:F598"/>
  <sheetViews>
    <sheetView workbookViewId="0">
      <selection activeCell="F2" sqref="F2"/>
    </sheetView>
  </sheetViews>
  <sheetFormatPr defaultRowHeight="14.4" x14ac:dyDescent="0.3"/>
  <cols>
    <col min="1" max="1" width="6.33203125" bestFit="1" customWidth="1"/>
    <col min="2" max="2" width="13.5546875" bestFit="1" customWidth="1"/>
    <col min="3" max="3" width="12.109375" bestFit="1" customWidth="1"/>
    <col min="4" max="4" width="12.33203125" bestFit="1" customWidth="1"/>
    <col min="5" max="5" width="14.33203125" bestFit="1" customWidth="1"/>
    <col min="6" max="6" width="7.5546875" bestFit="1" customWidth="1"/>
  </cols>
  <sheetData>
    <row r="1" spans="1:6" x14ac:dyDescent="0.3">
      <c r="A1" s="9" t="s">
        <v>25</v>
      </c>
      <c r="B1" s="9" t="s">
        <v>729</v>
      </c>
      <c r="C1" s="10" t="s">
        <v>730</v>
      </c>
      <c r="D1" s="10" t="s">
        <v>731</v>
      </c>
      <c r="E1" s="10" t="s">
        <v>732</v>
      </c>
      <c r="F1" s="10" t="s">
        <v>82</v>
      </c>
    </row>
    <row r="2" spans="1:6" x14ac:dyDescent="0.3">
      <c r="A2" s="27" t="s">
        <v>30</v>
      </c>
      <c r="B2" s="12" t="s">
        <v>30</v>
      </c>
      <c r="C2" s="13" t="s">
        <v>12</v>
      </c>
      <c r="D2" s="19">
        <v>45054</v>
      </c>
      <c r="E2" s="19">
        <v>45056</v>
      </c>
      <c r="F2" s="13">
        <v>2</v>
      </c>
    </row>
    <row r="3" spans="1:6" x14ac:dyDescent="0.3">
      <c r="A3" s="31" t="s">
        <v>54</v>
      </c>
      <c r="B3" s="15" t="s">
        <v>30</v>
      </c>
      <c r="C3" s="16" t="s">
        <v>5</v>
      </c>
      <c r="D3" s="22">
        <v>45054</v>
      </c>
      <c r="E3" s="22">
        <v>45056</v>
      </c>
      <c r="F3" s="16">
        <v>2</v>
      </c>
    </row>
    <row r="4" spans="1:6" x14ac:dyDescent="0.3">
      <c r="A4" s="27" t="s">
        <v>55</v>
      </c>
      <c r="B4" s="12" t="s">
        <v>30</v>
      </c>
      <c r="C4" s="13" t="s">
        <v>12</v>
      </c>
      <c r="D4" s="19">
        <v>45057</v>
      </c>
      <c r="E4" s="19">
        <v>45066</v>
      </c>
      <c r="F4" s="13">
        <v>10</v>
      </c>
    </row>
    <row r="5" spans="1:6" x14ac:dyDescent="0.3">
      <c r="A5" s="31" t="s">
        <v>92</v>
      </c>
      <c r="B5" s="15" t="s">
        <v>30</v>
      </c>
      <c r="C5" s="16" t="s">
        <v>5</v>
      </c>
      <c r="D5" s="22">
        <v>45057</v>
      </c>
      <c r="E5" s="22">
        <v>45066</v>
      </c>
      <c r="F5" s="16">
        <v>10</v>
      </c>
    </row>
    <row r="6" spans="1:6" x14ac:dyDescent="0.3">
      <c r="A6" s="27" t="s">
        <v>93</v>
      </c>
      <c r="B6" s="12" t="s">
        <v>30</v>
      </c>
      <c r="C6" s="13" t="s">
        <v>12</v>
      </c>
      <c r="D6" s="19">
        <v>45078</v>
      </c>
      <c r="E6" s="19">
        <v>45108</v>
      </c>
      <c r="F6" s="13">
        <v>100</v>
      </c>
    </row>
    <row r="7" spans="1:6" x14ac:dyDescent="0.3">
      <c r="A7" s="31" t="s">
        <v>94</v>
      </c>
      <c r="B7" s="15" t="s">
        <v>30</v>
      </c>
      <c r="C7" s="16" t="s">
        <v>5</v>
      </c>
      <c r="D7" s="22">
        <v>45078</v>
      </c>
      <c r="E7" s="22">
        <v>45108</v>
      </c>
      <c r="F7" s="16">
        <v>100</v>
      </c>
    </row>
    <row r="8" spans="1:6" x14ac:dyDescent="0.3">
      <c r="A8" s="27" t="s">
        <v>95</v>
      </c>
      <c r="B8" s="12" t="s">
        <v>30</v>
      </c>
      <c r="C8" s="13" t="s">
        <v>14</v>
      </c>
      <c r="D8" s="19">
        <v>45078</v>
      </c>
      <c r="E8" s="19">
        <v>45108</v>
      </c>
      <c r="F8" s="13">
        <v>100</v>
      </c>
    </row>
    <row r="9" spans="1:6" x14ac:dyDescent="0.3">
      <c r="A9" s="31" t="s">
        <v>96</v>
      </c>
      <c r="B9" s="15" t="s">
        <v>30</v>
      </c>
      <c r="C9" s="16" t="s">
        <v>16</v>
      </c>
      <c r="D9" s="22">
        <v>45078</v>
      </c>
      <c r="E9" s="22">
        <v>45108</v>
      </c>
      <c r="F9" s="16">
        <v>100</v>
      </c>
    </row>
    <row r="10" spans="1:6" x14ac:dyDescent="0.3">
      <c r="A10" s="27" t="s">
        <v>97</v>
      </c>
      <c r="B10" s="12" t="s">
        <v>30</v>
      </c>
      <c r="C10" s="13" t="s">
        <v>5</v>
      </c>
      <c r="D10" s="19">
        <v>45108</v>
      </c>
      <c r="E10" s="19">
        <v>45139</v>
      </c>
      <c r="F10" s="13">
        <v>90</v>
      </c>
    </row>
    <row r="11" spans="1:6" x14ac:dyDescent="0.3">
      <c r="A11" s="31" t="s">
        <v>98</v>
      </c>
      <c r="B11" s="15" t="s">
        <v>30</v>
      </c>
      <c r="C11" s="16" t="s">
        <v>5</v>
      </c>
      <c r="D11" s="22">
        <v>45139</v>
      </c>
      <c r="E11" s="22">
        <v>45170</v>
      </c>
      <c r="F11" s="16">
        <v>120</v>
      </c>
    </row>
    <row r="12" spans="1:6" x14ac:dyDescent="0.3">
      <c r="A12" s="27" t="s">
        <v>99</v>
      </c>
      <c r="B12" s="12" t="s">
        <v>30</v>
      </c>
      <c r="C12" s="13" t="s">
        <v>5</v>
      </c>
      <c r="D12" s="19">
        <v>45170</v>
      </c>
      <c r="E12" s="19">
        <v>45200</v>
      </c>
      <c r="F12" s="13">
        <v>500</v>
      </c>
    </row>
    <row r="13" spans="1:6" x14ac:dyDescent="0.3">
      <c r="A13" s="31" t="s">
        <v>100</v>
      </c>
      <c r="B13" s="15" t="s">
        <v>30</v>
      </c>
      <c r="C13" s="16" t="s">
        <v>5</v>
      </c>
      <c r="D13" s="22">
        <v>45200</v>
      </c>
      <c r="E13" s="22">
        <v>45231</v>
      </c>
      <c r="F13" s="16">
        <v>500</v>
      </c>
    </row>
    <row r="14" spans="1:6" x14ac:dyDescent="0.3">
      <c r="A14" s="27" t="s">
        <v>101</v>
      </c>
      <c r="B14" s="12" t="s">
        <v>30</v>
      </c>
      <c r="C14" s="13" t="s">
        <v>5</v>
      </c>
      <c r="D14" s="19">
        <v>45231</v>
      </c>
      <c r="E14" s="19">
        <v>45261</v>
      </c>
      <c r="F14" s="13">
        <v>500</v>
      </c>
    </row>
    <row r="15" spans="1:6" x14ac:dyDescent="0.3">
      <c r="A15" s="31" t="s">
        <v>102</v>
      </c>
      <c r="B15" s="15" t="s">
        <v>30</v>
      </c>
      <c r="C15" s="16" t="s">
        <v>5</v>
      </c>
      <c r="D15" s="22">
        <v>45261</v>
      </c>
      <c r="E15" s="22">
        <v>45292</v>
      </c>
      <c r="F15" s="16">
        <v>500</v>
      </c>
    </row>
    <row r="16" spans="1:6" x14ac:dyDescent="0.3">
      <c r="A16" s="27" t="s">
        <v>103</v>
      </c>
      <c r="B16" s="12" t="s">
        <v>30</v>
      </c>
      <c r="C16" s="13" t="s">
        <v>5</v>
      </c>
      <c r="D16" s="19">
        <v>45292</v>
      </c>
      <c r="E16" s="19">
        <v>45323</v>
      </c>
      <c r="F16" s="13">
        <v>1000</v>
      </c>
    </row>
    <row r="17" spans="1:6" x14ac:dyDescent="0.3">
      <c r="A17" s="31" t="s">
        <v>104</v>
      </c>
      <c r="B17" s="15" t="s">
        <v>30</v>
      </c>
      <c r="C17" s="16" t="s">
        <v>5</v>
      </c>
      <c r="D17" s="22">
        <v>45323</v>
      </c>
      <c r="E17" s="22">
        <v>45352</v>
      </c>
      <c r="F17" s="16">
        <v>800</v>
      </c>
    </row>
    <row r="18" spans="1:6" x14ac:dyDescent="0.3">
      <c r="A18" s="27" t="s">
        <v>105</v>
      </c>
      <c r="B18" s="12" t="s">
        <v>30</v>
      </c>
      <c r="C18" s="13" t="s">
        <v>5</v>
      </c>
      <c r="D18" s="19">
        <v>45352</v>
      </c>
      <c r="E18" s="19">
        <v>45383</v>
      </c>
      <c r="F18" s="13">
        <v>900</v>
      </c>
    </row>
    <row r="19" spans="1:6" x14ac:dyDescent="0.3">
      <c r="A19" s="31" t="s">
        <v>106</v>
      </c>
      <c r="B19" s="15" t="s">
        <v>30</v>
      </c>
      <c r="C19" s="16" t="s">
        <v>5</v>
      </c>
      <c r="D19" s="22">
        <v>45383</v>
      </c>
      <c r="E19" s="22">
        <v>45413</v>
      </c>
      <c r="F19" s="16">
        <v>900</v>
      </c>
    </row>
    <row r="20" spans="1:6" x14ac:dyDescent="0.3">
      <c r="A20" s="27" t="s">
        <v>107</v>
      </c>
      <c r="B20" s="12" t="s">
        <v>30</v>
      </c>
      <c r="C20" s="13" t="s">
        <v>5</v>
      </c>
      <c r="D20" s="19">
        <v>45413</v>
      </c>
      <c r="E20" s="19">
        <v>45444</v>
      </c>
      <c r="F20" s="13">
        <v>900</v>
      </c>
    </row>
    <row r="21" spans="1:6" x14ac:dyDescent="0.3">
      <c r="A21" s="31" t="s">
        <v>108</v>
      </c>
      <c r="B21" s="15" t="s">
        <v>30</v>
      </c>
      <c r="C21" s="16" t="s">
        <v>5</v>
      </c>
      <c r="D21" s="22">
        <v>45444</v>
      </c>
      <c r="E21" s="22">
        <v>45474</v>
      </c>
      <c r="F21" s="16">
        <v>1200</v>
      </c>
    </row>
    <row r="22" spans="1:6" x14ac:dyDescent="0.3">
      <c r="A22" s="27" t="s">
        <v>109</v>
      </c>
      <c r="B22" s="12" t="s">
        <v>30</v>
      </c>
      <c r="C22" s="13" t="s">
        <v>5</v>
      </c>
      <c r="D22" s="19">
        <v>45474</v>
      </c>
      <c r="E22" s="19">
        <v>45505</v>
      </c>
      <c r="F22" s="13">
        <v>1200</v>
      </c>
    </row>
    <row r="23" spans="1:6" x14ac:dyDescent="0.3">
      <c r="A23" s="31" t="s">
        <v>110</v>
      </c>
      <c r="B23" s="15" t="s">
        <v>30</v>
      </c>
      <c r="C23" s="16" t="s">
        <v>5</v>
      </c>
      <c r="D23" s="22">
        <v>45505</v>
      </c>
      <c r="E23" s="22">
        <v>45536</v>
      </c>
      <c r="F23" s="16">
        <v>1000</v>
      </c>
    </row>
    <row r="24" spans="1:6" x14ac:dyDescent="0.3">
      <c r="A24" s="27" t="s">
        <v>111</v>
      </c>
      <c r="B24" s="12" t="s">
        <v>30</v>
      </c>
      <c r="C24" s="13" t="s">
        <v>5</v>
      </c>
      <c r="D24" s="19">
        <v>45536</v>
      </c>
      <c r="E24" s="19">
        <v>45566</v>
      </c>
      <c r="F24" s="13">
        <v>1100</v>
      </c>
    </row>
    <row r="25" spans="1:6" x14ac:dyDescent="0.3">
      <c r="A25" s="31" t="s">
        <v>112</v>
      </c>
      <c r="B25" s="15" t="s">
        <v>30</v>
      </c>
      <c r="C25" s="16" t="s">
        <v>5</v>
      </c>
      <c r="D25" s="22">
        <v>45566</v>
      </c>
      <c r="E25" s="22">
        <v>45597</v>
      </c>
      <c r="F25" s="16">
        <v>1100</v>
      </c>
    </row>
    <row r="26" spans="1:6" x14ac:dyDescent="0.3">
      <c r="A26" s="27" t="s">
        <v>113</v>
      </c>
      <c r="B26" s="12" t="s">
        <v>30</v>
      </c>
      <c r="C26" s="13" t="s">
        <v>5</v>
      </c>
      <c r="D26" s="19">
        <v>45597</v>
      </c>
      <c r="E26" s="19">
        <v>45627</v>
      </c>
      <c r="F26" s="13">
        <v>1100</v>
      </c>
    </row>
    <row r="27" spans="1:6" x14ac:dyDescent="0.3">
      <c r="A27" s="31" t="s">
        <v>114</v>
      </c>
      <c r="B27" s="15" t="s">
        <v>30</v>
      </c>
      <c r="C27" s="16" t="s">
        <v>5</v>
      </c>
      <c r="D27" s="22">
        <v>45627</v>
      </c>
      <c r="E27" s="22">
        <v>45658</v>
      </c>
      <c r="F27" s="16">
        <v>1100</v>
      </c>
    </row>
    <row r="28" spans="1:6" x14ac:dyDescent="0.3">
      <c r="A28" s="27" t="s">
        <v>115</v>
      </c>
      <c r="B28" s="12" t="s">
        <v>30</v>
      </c>
      <c r="C28" s="13" t="s">
        <v>12</v>
      </c>
      <c r="D28" s="19">
        <v>45108</v>
      </c>
      <c r="E28" s="19">
        <v>45139</v>
      </c>
      <c r="F28" s="13">
        <v>106</v>
      </c>
    </row>
    <row r="29" spans="1:6" x14ac:dyDescent="0.3">
      <c r="A29" s="31" t="s">
        <v>116</v>
      </c>
      <c r="B29" s="15" t="s">
        <v>30</v>
      </c>
      <c r="C29" s="16" t="s">
        <v>12</v>
      </c>
      <c r="D29" s="22">
        <v>45139</v>
      </c>
      <c r="E29" s="22">
        <v>45170</v>
      </c>
      <c r="F29" s="16">
        <v>125</v>
      </c>
    </row>
    <row r="30" spans="1:6" x14ac:dyDescent="0.3">
      <c r="A30" s="27" t="s">
        <v>117</v>
      </c>
      <c r="B30" s="12" t="s">
        <v>30</v>
      </c>
      <c r="C30" s="13" t="s">
        <v>12</v>
      </c>
      <c r="D30" s="19">
        <v>45170</v>
      </c>
      <c r="E30" s="19">
        <v>45200</v>
      </c>
      <c r="F30" s="13">
        <v>599</v>
      </c>
    </row>
    <row r="31" spans="1:6" x14ac:dyDescent="0.3">
      <c r="A31" s="31" t="s">
        <v>118</v>
      </c>
      <c r="B31" s="15" t="s">
        <v>30</v>
      </c>
      <c r="C31" s="16" t="s">
        <v>12</v>
      </c>
      <c r="D31" s="22">
        <v>45200</v>
      </c>
      <c r="E31" s="22">
        <v>45231</v>
      </c>
      <c r="F31" s="16">
        <v>492</v>
      </c>
    </row>
    <row r="32" spans="1:6" x14ac:dyDescent="0.3">
      <c r="A32" s="27" t="s">
        <v>119</v>
      </c>
      <c r="B32" s="12" t="s">
        <v>30</v>
      </c>
      <c r="C32" s="13" t="s">
        <v>12</v>
      </c>
      <c r="D32" s="19">
        <v>45231</v>
      </c>
      <c r="E32" s="19">
        <v>45261</v>
      </c>
      <c r="F32" s="13">
        <v>533</v>
      </c>
    </row>
    <row r="33" spans="1:6" x14ac:dyDescent="0.3">
      <c r="A33" s="31" t="s">
        <v>120</v>
      </c>
      <c r="B33" s="15" t="s">
        <v>30</v>
      </c>
      <c r="C33" s="16" t="s">
        <v>12</v>
      </c>
      <c r="D33" s="22">
        <v>45261</v>
      </c>
      <c r="E33" s="22">
        <v>45292</v>
      </c>
      <c r="F33" s="16">
        <v>436</v>
      </c>
    </row>
    <row r="34" spans="1:6" x14ac:dyDescent="0.3">
      <c r="A34" s="27" t="s">
        <v>121</v>
      </c>
      <c r="B34" s="12" t="s">
        <v>30</v>
      </c>
      <c r="C34" s="13" t="s">
        <v>12</v>
      </c>
      <c r="D34" s="19">
        <v>45292</v>
      </c>
      <c r="E34" s="19">
        <v>45323</v>
      </c>
      <c r="F34" s="13">
        <v>1175</v>
      </c>
    </row>
    <row r="35" spans="1:6" x14ac:dyDescent="0.3">
      <c r="A35" s="31" t="s">
        <v>122</v>
      </c>
      <c r="B35" s="15" t="s">
        <v>30</v>
      </c>
      <c r="C35" s="16" t="s">
        <v>12</v>
      </c>
      <c r="D35" s="22">
        <v>45323</v>
      </c>
      <c r="E35" s="22">
        <v>45352</v>
      </c>
      <c r="F35" s="16">
        <v>939</v>
      </c>
    </row>
    <row r="36" spans="1:6" x14ac:dyDescent="0.3">
      <c r="A36" s="27" t="s">
        <v>123</v>
      </c>
      <c r="B36" s="12" t="s">
        <v>30</v>
      </c>
      <c r="C36" s="13" t="s">
        <v>12</v>
      </c>
      <c r="D36" s="19">
        <v>45352</v>
      </c>
      <c r="E36" s="19">
        <v>45383</v>
      </c>
      <c r="F36" s="13">
        <v>882</v>
      </c>
    </row>
    <row r="37" spans="1:6" x14ac:dyDescent="0.3">
      <c r="A37" s="31" t="s">
        <v>124</v>
      </c>
      <c r="B37" s="15" t="s">
        <v>30</v>
      </c>
      <c r="C37" s="16" t="s">
        <v>12</v>
      </c>
      <c r="D37" s="22">
        <v>45383</v>
      </c>
      <c r="E37" s="22">
        <v>45413</v>
      </c>
      <c r="F37" s="16">
        <v>761</v>
      </c>
    </row>
    <row r="38" spans="1:6" x14ac:dyDescent="0.3">
      <c r="A38" s="27" t="s">
        <v>125</v>
      </c>
      <c r="B38" s="12" t="s">
        <v>30</v>
      </c>
      <c r="C38" s="13" t="s">
        <v>12</v>
      </c>
      <c r="D38" s="19">
        <v>45413</v>
      </c>
      <c r="E38" s="19">
        <v>45444</v>
      </c>
      <c r="F38" s="13">
        <v>910</v>
      </c>
    </row>
    <row r="39" spans="1:6" x14ac:dyDescent="0.3">
      <c r="A39" s="31" t="s">
        <v>126</v>
      </c>
      <c r="B39" s="15" t="s">
        <v>30</v>
      </c>
      <c r="C39" s="16" t="s">
        <v>12</v>
      </c>
      <c r="D39" s="22">
        <v>45444</v>
      </c>
      <c r="E39" s="22">
        <v>45474</v>
      </c>
      <c r="F39" s="16">
        <v>1260</v>
      </c>
    </row>
    <row r="40" spans="1:6" x14ac:dyDescent="0.3">
      <c r="A40" s="27" t="s">
        <v>127</v>
      </c>
      <c r="B40" s="12" t="s">
        <v>30</v>
      </c>
      <c r="C40" s="13" t="s">
        <v>12</v>
      </c>
      <c r="D40" s="19">
        <v>45474</v>
      </c>
      <c r="E40" s="19">
        <v>45505</v>
      </c>
      <c r="F40" s="13">
        <v>1195</v>
      </c>
    </row>
    <row r="41" spans="1:6" x14ac:dyDescent="0.3">
      <c r="A41" s="31" t="s">
        <v>128</v>
      </c>
      <c r="B41" s="15" t="s">
        <v>30</v>
      </c>
      <c r="C41" s="16" t="s">
        <v>12</v>
      </c>
      <c r="D41" s="22">
        <v>45505</v>
      </c>
      <c r="E41" s="22">
        <v>45536</v>
      </c>
      <c r="F41" s="16">
        <v>1129</v>
      </c>
    </row>
    <row r="42" spans="1:6" x14ac:dyDescent="0.3">
      <c r="A42" s="27" t="s">
        <v>129</v>
      </c>
      <c r="B42" s="12" t="s">
        <v>30</v>
      </c>
      <c r="C42" s="13" t="s">
        <v>12</v>
      </c>
      <c r="D42" s="19">
        <v>45536</v>
      </c>
      <c r="E42" s="19">
        <v>45566</v>
      </c>
      <c r="F42" s="13">
        <v>1027</v>
      </c>
    </row>
    <row r="43" spans="1:6" x14ac:dyDescent="0.3">
      <c r="A43" s="31" t="s">
        <v>130</v>
      </c>
      <c r="B43" s="15" t="s">
        <v>30</v>
      </c>
      <c r="C43" s="16" t="s">
        <v>12</v>
      </c>
      <c r="D43" s="22">
        <v>45566</v>
      </c>
      <c r="E43" s="22">
        <v>45597</v>
      </c>
      <c r="F43" s="16">
        <v>1133</v>
      </c>
    </row>
    <row r="44" spans="1:6" x14ac:dyDescent="0.3">
      <c r="A44" s="27" t="s">
        <v>131</v>
      </c>
      <c r="B44" s="12" t="s">
        <v>30</v>
      </c>
      <c r="C44" s="13" t="s">
        <v>12</v>
      </c>
      <c r="D44" s="19">
        <v>45597</v>
      </c>
      <c r="E44" s="19">
        <v>45627</v>
      </c>
      <c r="F44" s="13">
        <v>989</v>
      </c>
    </row>
    <row r="45" spans="1:6" x14ac:dyDescent="0.3">
      <c r="A45" s="31" t="s">
        <v>132</v>
      </c>
      <c r="B45" s="15" t="s">
        <v>30</v>
      </c>
      <c r="C45" s="16" t="s">
        <v>12</v>
      </c>
      <c r="D45" s="22">
        <v>45627</v>
      </c>
      <c r="E45" s="22">
        <v>45658</v>
      </c>
      <c r="F45" s="16">
        <v>890</v>
      </c>
    </row>
    <row r="46" spans="1:6" x14ac:dyDescent="0.3">
      <c r="A46" s="27" t="s">
        <v>133</v>
      </c>
      <c r="B46" s="12" t="s">
        <v>30</v>
      </c>
      <c r="C46" s="13" t="s">
        <v>14</v>
      </c>
      <c r="D46" s="19">
        <v>45108</v>
      </c>
      <c r="E46" s="19">
        <v>45139</v>
      </c>
      <c r="F46" s="13">
        <v>106</v>
      </c>
    </row>
    <row r="47" spans="1:6" x14ac:dyDescent="0.3">
      <c r="A47" s="31" t="s">
        <v>134</v>
      </c>
      <c r="B47" s="15" t="s">
        <v>30</v>
      </c>
      <c r="C47" s="16" t="s">
        <v>14</v>
      </c>
      <c r="D47" s="22">
        <v>45139</v>
      </c>
      <c r="E47" s="22">
        <v>45170</v>
      </c>
      <c r="F47" s="16">
        <v>108</v>
      </c>
    </row>
    <row r="48" spans="1:6" x14ac:dyDescent="0.3">
      <c r="A48" s="27" t="s">
        <v>135</v>
      </c>
      <c r="B48" s="12" t="s">
        <v>30</v>
      </c>
      <c r="C48" s="13" t="s">
        <v>14</v>
      </c>
      <c r="D48" s="19">
        <v>45170</v>
      </c>
      <c r="E48" s="19">
        <v>45200</v>
      </c>
      <c r="F48" s="13">
        <v>618</v>
      </c>
    </row>
    <row r="49" spans="1:6" x14ac:dyDescent="0.3">
      <c r="A49" s="31" t="s">
        <v>136</v>
      </c>
      <c r="B49" s="15" t="s">
        <v>30</v>
      </c>
      <c r="C49" s="16" t="s">
        <v>14</v>
      </c>
      <c r="D49" s="22">
        <v>45200</v>
      </c>
      <c r="E49" s="22">
        <v>45231</v>
      </c>
      <c r="F49" s="16">
        <v>539</v>
      </c>
    </row>
    <row r="50" spans="1:6" x14ac:dyDescent="0.3">
      <c r="A50" s="27" t="s">
        <v>137</v>
      </c>
      <c r="B50" s="12" t="s">
        <v>30</v>
      </c>
      <c r="C50" s="13" t="s">
        <v>14</v>
      </c>
      <c r="D50" s="19">
        <v>45231</v>
      </c>
      <c r="E50" s="19">
        <v>45261</v>
      </c>
      <c r="F50" s="13">
        <v>574</v>
      </c>
    </row>
    <row r="51" spans="1:6" x14ac:dyDescent="0.3">
      <c r="A51" s="31" t="s">
        <v>138</v>
      </c>
      <c r="B51" s="15" t="s">
        <v>30</v>
      </c>
      <c r="C51" s="16" t="s">
        <v>14</v>
      </c>
      <c r="D51" s="22">
        <v>45261</v>
      </c>
      <c r="E51" s="22">
        <v>45292</v>
      </c>
      <c r="F51" s="16">
        <v>485</v>
      </c>
    </row>
    <row r="52" spans="1:6" x14ac:dyDescent="0.3">
      <c r="A52" s="27" t="s">
        <v>139</v>
      </c>
      <c r="B52" s="12" t="s">
        <v>30</v>
      </c>
      <c r="C52" s="13" t="s">
        <v>14</v>
      </c>
      <c r="D52" s="19">
        <v>45292</v>
      </c>
      <c r="E52" s="19">
        <v>45323</v>
      </c>
      <c r="F52" s="13">
        <v>1050</v>
      </c>
    </row>
    <row r="53" spans="1:6" x14ac:dyDescent="0.3">
      <c r="A53" s="31" t="s">
        <v>140</v>
      </c>
      <c r="B53" s="15" t="s">
        <v>30</v>
      </c>
      <c r="C53" s="16" t="s">
        <v>14</v>
      </c>
      <c r="D53" s="22">
        <v>45323</v>
      </c>
      <c r="E53" s="22">
        <v>45352</v>
      </c>
      <c r="F53" s="16">
        <v>1004</v>
      </c>
    </row>
    <row r="54" spans="1:6" x14ac:dyDescent="0.3">
      <c r="A54" s="27" t="s">
        <v>141</v>
      </c>
      <c r="B54" s="12" t="s">
        <v>30</v>
      </c>
      <c r="C54" s="13" t="s">
        <v>14</v>
      </c>
      <c r="D54" s="19">
        <v>45352</v>
      </c>
      <c r="E54" s="19">
        <v>45383</v>
      </c>
      <c r="F54" s="13">
        <v>955</v>
      </c>
    </row>
    <row r="55" spans="1:6" x14ac:dyDescent="0.3">
      <c r="A55" s="31" t="s">
        <v>142</v>
      </c>
      <c r="B55" s="15" t="s">
        <v>30</v>
      </c>
      <c r="C55" s="16" t="s">
        <v>14</v>
      </c>
      <c r="D55" s="22">
        <v>45383</v>
      </c>
      <c r="E55" s="22">
        <v>45413</v>
      </c>
      <c r="F55" s="16">
        <v>680</v>
      </c>
    </row>
    <row r="56" spans="1:6" x14ac:dyDescent="0.3">
      <c r="A56" s="27" t="s">
        <v>143</v>
      </c>
      <c r="B56" s="12" t="s">
        <v>30</v>
      </c>
      <c r="C56" s="13" t="s">
        <v>14</v>
      </c>
      <c r="D56" s="19">
        <v>45413</v>
      </c>
      <c r="E56" s="19">
        <v>45444</v>
      </c>
      <c r="F56" s="13">
        <v>980</v>
      </c>
    </row>
    <row r="57" spans="1:6" x14ac:dyDescent="0.3">
      <c r="A57" s="31" t="s">
        <v>144</v>
      </c>
      <c r="B57" s="15" t="s">
        <v>30</v>
      </c>
      <c r="C57" s="16" t="s">
        <v>14</v>
      </c>
      <c r="D57" s="22">
        <v>45444</v>
      </c>
      <c r="E57" s="22">
        <v>45474</v>
      </c>
      <c r="F57" s="16">
        <v>1029</v>
      </c>
    </row>
    <row r="58" spans="1:6" x14ac:dyDescent="0.3">
      <c r="A58" s="27" t="s">
        <v>145</v>
      </c>
      <c r="B58" s="12" t="s">
        <v>30</v>
      </c>
      <c r="C58" s="13" t="s">
        <v>14</v>
      </c>
      <c r="D58" s="19">
        <v>45474</v>
      </c>
      <c r="E58" s="19">
        <v>45505</v>
      </c>
      <c r="F58" s="13">
        <v>1162</v>
      </c>
    </row>
    <row r="59" spans="1:6" x14ac:dyDescent="0.3">
      <c r="A59" s="31" t="s">
        <v>146</v>
      </c>
      <c r="B59" s="15" t="s">
        <v>30</v>
      </c>
      <c r="C59" s="16" t="s">
        <v>14</v>
      </c>
      <c r="D59" s="22">
        <v>45505</v>
      </c>
      <c r="E59" s="22">
        <v>45536</v>
      </c>
      <c r="F59" s="16">
        <v>1288</v>
      </c>
    </row>
    <row r="60" spans="1:6" x14ac:dyDescent="0.3">
      <c r="A60" s="27" t="s">
        <v>147</v>
      </c>
      <c r="B60" s="12" t="s">
        <v>30</v>
      </c>
      <c r="C60" s="13" t="s">
        <v>14</v>
      </c>
      <c r="D60" s="19">
        <v>45536</v>
      </c>
      <c r="E60" s="19">
        <v>45566</v>
      </c>
      <c r="F60" s="13">
        <v>919</v>
      </c>
    </row>
    <row r="61" spans="1:6" x14ac:dyDescent="0.3">
      <c r="A61" s="31" t="s">
        <v>148</v>
      </c>
      <c r="B61" s="15" t="s">
        <v>30</v>
      </c>
      <c r="C61" s="16" t="s">
        <v>14</v>
      </c>
      <c r="D61" s="22">
        <v>45566</v>
      </c>
      <c r="E61" s="22">
        <v>45597</v>
      </c>
      <c r="F61" s="16">
        <v>993</v>
      </c>
    </row>
    <row r="62" spans="1:6" x14ac:dyDescent="0.3">
      <c r="A62" s="27" t="s">
        <v>149</v>
      </c>
      <c r="B62" s="12" t="s">
        <v>30</v>
      </c>
      <c r="C62" s="13" t="s">
        <v>14</v>
      </c>
      <c r="D62" s="19">
        <v>45597</v>
      </c>
      <c r="E62" s="19">
        <v>45627</v>
      </c>
      <c r="F62" s="13">
        <v>1139</v>
      </c>
    </row>
    <row r="63" spans="1:6" x14ac:dyDescent="0.3">
      <c r="A63" s="31" t="s">
        <v>150</v>
      </c>
      <c r="B63" s="15" t="s">
        <v>30</v>
      </c>
      <c r="C63" s="16" t="s">
        <v>14</v>
      </c>
      <c r="D63" s="22">
        <v>45627</v>
      </c>
      <c r="E63" s="22">
        <v>45658</v>
      </c>
      <c r="F63" s="16">
        <v>716</v>
      </c>
    </row>
    <row r="64" spans="1:6" x14ac:dyDescent="0.3">
      <c r="A64" s="27" t="s">
        <v>151</v>
      </c>
      <c r="B64" s="12" t="s">
        <v>30</v>
      </c>
      <c r="C64" s="13" t="s">
        <v>16</v>
      </c>
      <c r="D64" s="19">
        <v>45108</v>
      </c>
      <c r="E64" s="19">
        <v>45139</v>
      </c>
      <c r="F64" s="13">
        <v>135</v>
      </c>
    </row>
    <row r="65" spans="1:6" x14ac:dyDescent="0.3">
      <c r="A65" s="31" t="s">
        <v>152</v>
      </c>
      <c r="B65" s="15" t="s">
        <v>30</v>
      </c>
      <c r="C65" s="16" t="s">
        <v>16</v>
      </c>
      <c r="D65" s="22">
        <v>45139</v>
      </c>
      <c r="E65" s="22">
        <v>45170</v>
      </c>
      <c r="F65" s="16">
        <v>129</v>
      </c>
    </row>
    <row r="66" spans="1:6" x14ac:dyDescent="0.3">
      <c r="A66" s="27" t="s">
        <v>153</v>
      </c>
      <c r="B66" s="12" t="s">
        <v>30</v>
      </c>
      <c r="C66" s="13" t="s">
        <v>16</v>
      </c>
      <c r="D66" s="19">
        <v>45170</v>
      </c>
      <c r="E66" s="19">
        <v>45200</v>
      </c>
      <c r="F66" s="13">
        <v>763</v>
      </c>
    </row>
    <row r="67" spans="1:6" x14ac:dyDescent="0.3">
      <c r="A67" s="31" t="s">
        <v>154</v>
      </c>
      <c r="B67" s="15" t="s">
        <v>30</v>
      </c>
      <c r="C67" s="16" t="s">
        <v>16</v>
      </c>
      <c r="D67" s="22">
        <v>45200</v>
      </c>
      <c r="E67" s="22">
        <v>45231</v>
      </c>
      <c r="F67" s="16">
        <v>570</v>
      </c>
    </row>
    <row r="68" spans="1:6" x14ac:dyDescent="0.3">
      <c r="A68" s="27" t="s">
        <v>155</v>
      </c>
      <c r="B68" s="12" t="s">
        <v>30</v>
      </c>
      <c r="C68" s="13" t="s">
        <v>16</v>
      </c>
      <c r="D68" s="19">
        <v>45231</v>
      </c>
      <c r="E68" s="19">
        <v>45261</v>
      </c>
      <c r="F68" s="13">
        <v>692</v>
      </c>
    </row>
    <row r="69" spans="1:6" x14ac:dyDescent="0.3">
      <c r="A69" s="31" t="s">
        <v>156</v>
      </c>
      <c r="B69" s="15" t="s">
        <v>30</v>
      </c>
      <c r="C69" s="16" t="s">
        <v>16</v>
      </c>
      <c r="D69" s="22">
        <v>45261</v>
      </c>
      <c r="E69" s="22">
        <v>45292</v>
      </c>
      <c r="F69" s="16">
        <v>497</v>
      </c>
    </row>
    <row r="70" spans="1:6" x14ac:dyDescent="0.3">
      <c r="A70" s="27" t="s">
        <v>157</v>
      </c>
      <c r="B70" s="12" t="s">
        <v>30</v>
      </c>
      <c r="C70" s="13" t="s">
        <v>16</v>
      </c>
      <c r="D70" s="19">
        <v>45292</v>
      </c>
      <c r="E70" s="19">
        <v>45323</v>
      </c>
      <c r="F70" s="13">
        <v>1244</v>
      </c>
    </row>
    <row r="71" spans="1:6" x14ac:dyDescent="0.3">
      <c r="A71" s="31" t="s">
        <v>158</v>
      </c>
      <c r="B71" s="15" t="s">
        <v>30</v>
      </c>
      <c r="C71" s="16" t="s">
        <v>16</v>
      </c>
      <c r="D71" s="22">
        <v>45323</v>
      </c>
      <c r="E71" s="22">
        <v>45352</v>
      </c>
      <c r="F71" s="16">
        <v>1279</v>
      </c>
    </row>
    <row r="72" spans="1:6" x14ac:dyDescent="0.3">
      <c r="A72" s="27" t="s">
        <v>159</v>
      </c>
      <c r="B72" s="12" t="s">
        <v>30</v>
      </c>
      <c r="C72" s="13" t="s">
        <v>16</v>
      </c>
      <c r="D72" s="19">
        <v>45352</v>
      </c>
      <c r="E72" s="19">
        <v>45383</v>
      </c>
      <c r="F72" s="13">
        <v>1173</v>
      </c>
    </row>
    <row r="73" spans="1:6" x14ac:dyDescent="0.3">
      <c r="A73" s="31" t="s">
        <v>160</v>
      </c>
      <c r="B73" s="15" t="s">
        <v>30</v>
      </c>
      <c r="C73" s="16" t="s">
        <v>16</v>
      </c>
      <c r="D73" s="22">
        <v>45383</v>
      </c>
      <c r="E73" s="22">
        <v>45413</v>
      </c>
      <c r="F73" s="16">
        <v>806</v>
      </c>
    </row>
    <row r="74" spans="1:6" x14ac:dyDescent="0.3">
      <c r="A74" s="27" t="s">
        <v>161</v>
      </c>
      <c r="B74" s="12" t="s">
        <v>30</v>
      </c>
      <c r="C74" s="13" t="s">
        <v>16</v>
      </c>
      <c r="D74" s="19">
        <v>45413</v>
      </c>
      <c r="E74" s="19">
        <v>45444</v>
      </c>
      <c r="F74" s="13">
        <v>990</v>
      </c>
    </row>
    <row r="75" spans="1:6" x14ac:dyDescent="0.3">
      <c r="A75" s="31" t="s">
        <v>162</v>
      </c>
      <c r="B75" s="15" t="s">
        <v>30</v>
      </c>
      <c r="C75" s="16" t="s">
        <v>16</v>
      </c>
      <c r="D75" s="22">
        <v>45444</v>
      </c>
      <c r="E75" s="22">
        <v>45474</v>
      </c>
      <c r="F75" s="16">
        <v>1324</v>
      </c>
    </row>
    <row r="76" spans="1:6" x14ac:dyDescent="0.3">
      <c r="A76" s="27" t="s">
        <v>163</v>
      </c>
      <c r="B76" s="12" t="s">
        <v>30</v>
      </c>
      <c r="C76" s="13" t="s">
        <v>16</v>
      </c>
      <c r="D76" s="19">
        <v>45474</v>
      </c>
      <c r="E76" s="19">
        <v>45505</v>
      </c>
      <c r="F76" s="13">
        <v>1350</v>
      </c>
    </row>
    <row r="77" spans="1:6" x14ac:dyDescent="0.3">
      <c r="A77" s="31" t="s">
        <v>164</v>
      </c>
      <c r="B77" s="15" t="s">
        <v>30</v>
      </c>
      <c r="C77" s="16" t="s">
        <v>16</v>
      </c>
      <c r="D77" s="22">
        <v>45505</v>
      </c>
      <c r="E77" s="22">
        <v>45536</v>
      </c>
      <c r="F77" s="16">
        <v>1417</v>
      </c>
    </row>
    <row r="78" spans="1:6" x14ac:dyDescent="0.3">
      <c r="A78" s="27" t="s">
        <v>165</v>
      </c>
      <c r="B78" s="12" t="s">
        <v>30</v>
      </c>
      <c r="C78" s="13" t="s">
        <v>16</v>
      </c>
      <c r="D78" s="19">
        <v>45536</v>
      </c>
      <c r="E78" s="19">
        <v>45566</v>
      </c>
      <c r="F78" s="13">
        <v>1105</v>
      </c>
    </row>
    <row r="79" spans="1:6" x14ac:dyDescent="0.3">
      <c r="A79" s="31" t="s">
        <v>166</v>
      </c>
      <c r="B79" s="15" t="s">
        <v>30</v>
      </c>
      <c r="C79" s="16" t="s">
        <v>16</v>
      </c>
      <c r="D79" s="22">
        <v>45566</v>
      </c>
      <c r="E79" s="22">
        <v>45597</v>
      </c>
      <c r="F79" s="16">
        <v>1108</v>
      </c>
    </row>
    <row r="80" spans="1:6" x14ac:dyDescent="0.3">
      <c r="A80" s="27" t="s">
        <v>167</v>
      </c>
      <c r="B80" s="12" t="s">
        <v>30</v>
      </c>
      <c r="C80" s="13" t="s">
        <v>16</v>
      </c>
      <c r="D80" s="19">
        <v>45597</v>
      </c>
      <c r="E80" s="19">
        <v>45627</v>
      </c>
      <c r="F80" s="13">
        <v>1243</v>
      </c>
    </row>
    <row r="81" spans="1:6" x14ac:dyDescent="0.3">
      <c r="A81" s="31" t="s">
        <v>168</v>
      </c>
      <c r="B81" s="15" t="s">
        <v>30</v>
      </c>
      <c r="C81" s="16" t="s">
        <v>16</v>
      </c>
      <c r="D81" s="22">
        <v>45627</v>
      </c>
      <c r="E81" s="22">
        <v>45658</v>
      </c>
      <c r="F81" s="16">
        <v>800</v>
      </c>
    </row>
    <row r="82" spans="1:6" x14ac:dyDescent="0.3">
      <c r="A82" s="27" t="s">
        <v>169</v>
      </c>
      <c r="B82" s="12" t="s">
        <v>30</v>
      </c>
      <c r="C82" s="13" t="s">
        <v>21</v>
      </c>
      <c r="D82" s="19">
        <v>45413</v>
      </c>
      <c r="E82" s="19">
        <v>45444</v>
      </c>
      <c r="F82" s="13">
        <v>1086</v>
      </c>
    </row>
    <row r="83" spans="1:6" x14ac:dyDescent="0.3">
      <c r="A83" s="31" t="s">
        <v>170</v>
      </c>
      <c r="B83" s="15" t="s">
        <v>30</v>
      </c>
      <c r="C83" s="16" t="s">
        <v>21</v>
      </c>
      <c r="D83" s="22">
        <v>45444</v>
      </c>
      <c r="E83" s="22">
        <v>45474</v>
      </c>
      <c r="F83" s="16">
        <v>1351</v>
      </c>
    </row>
    <row r="84" spans="1:6" x14ac:dyDescent="0.3">
      <c r="A84" s="27" t="s">
        <v>171</v>
      </c>
      <c r="B84" s="12" t="s">
        <v>30</v>
      </c>
      <c r="C84" s="13" t="s">
        <v>21</v>
      </c>
      <c r="D84" s="19">
        <v>45474</v>
      </c>
      <c r="E84" s="19">
        <v>45505</v>
      </c>
      <c r="F84" s="13">
        <v>1459</v>
      </c>
    </row>
    <row r="85" spans="1:6" x14ac:dyDescent="0.3">
      <c r="A85" s="31" t="s">
        <v>172</v>
      </c>
      <c r="B85" s="15" t="s">
        <v>30</v>
      </c>
      <c r="C85" s="16" t="s">
        <v>21</v>
      </c>
      <c r="D85" s="22">
        <v>45505</v>
      </c>
      <c r="E85" s="22">
        <v>45536</v>
      </c>
      <c r="F85" s="16">
        <v>1330</v>
      </c>
    </row>
    <row r="86" spans="1:6" x14ac:dyDescent="0.3">
      <c r="A86" s="27" t="s">
        <v>173</v>
      </c>
      <c r="B86" s="12" t="s">
        <v>30</v>
      </c>
      <c r="C86" s="13" t="s">
        <v>21</v>
      </c>
      <c r="D86" s="19">
        <v>45536</v>
      </c>
      <c r="E86" s="19">
        <v>45566</v>
      </c>
      <c r="F86" s="13">
        <v>1096</v>
      </c>
    </row>
    <row r="87" spans="1:6" x14ac:dyDescent="0.3">
      <c r="A87" s="31" t="s">
        <v>174</v>
      </c>
      <c r="B87" s="15" t="s">
        <v>30</v>
      </c>
      <c r="C87" s="16" t="s">
        <v>21</v>
      </c>
      <c r="D87" s="22">
        <v>45566</v>
      </c>
      <c r="E87" s="22">
        <v>45597</v>
      </c>
      <c r="F87" s="16">
        <v>1165</v>
      </c>
    </row>
    <row r="88" spans="1:6" x14ac:dyDescent="0.3">
      <c r="A88" s="27" t="s">
        <v>175</v>
      </c>
      <c r="B88" s="12" t="s">
        <v>30</v>
      </c>
      <c r="C88" s="13" t="s">
        <v>21</v>
      </c>
      <c r="D88" s="19">
        <v>45597</v>
      </c>
      <c r="E88" s="19">
        <v>45627</v>
      </c>
      <c r="F88" s="13">
        <v>1322</v>
      </c>
    </row>
    <row r="89" spans="1:6" x14ac:dyDescent="0.3">
      <c r="A89" s="31" t="s">
        <v>176</v>
      </c>
      <c r="B89" s="15" t="s">
        <v>30</v>
      </c>
      <c r="C89" s="16" t="s">
        <v>21</v>
      </c>
      <c r="D89" s="22">
        <v>45627</v>
      </c>
      <c r="E89" s="22">
        <v>45658</v>
      </c>
      <c r="F89" s="16">
        <v>739</v>
      </c>
    </row>
    <row r="90" spans="1:6" x14ac:dyDescent="0.3">
      <c r="A90" s="27" t="s">
        <v>177</v>
      </c>
      <c r="B90" s="12" t="s">
        <v>54</v>
      </c>
      <c r="C90" s="13" t="s">
        <v>5</v>
      </c>
      <c r="D90" s="19">
        <v>45078</v>
      </c>
      <c r="E90" s="19">
        <v>45108</v>
      </c>
      <c r="F90" s="13">
        <v>59</v>
      </c>
    </row>
    <row r="91" spans="1:6" x14ac:dyDescent="0.3">
      <c r="A91" s="31" t="s">
        <v>178</v>
      </c>
      <c r="B91" s="15" t="s">
        <v>54</v>
      </c>
      <c r="C91" s="16" t="s">
        <v>14</v>
      </c>
      <c r="D91" s="22">
        <v>45078</v>
      </c>
      <c r="E91" s="22">
        <v>45108</v>
      </c>
      <c r="F91" s="16">
        <v>53</v>
      </c>
    </row>
    <row r="92" spans="1:6" x14ac:dyDescent="0.3">
      <c r="A92" s="27" t="s">
        <v>179</v>
      </c>
      <c r="B92" s="12" t="s">
        <v>54</v>
      </c>
      <c r="C92" s="13" t="s">
        <v>16</v>
      </c>
      <c r="D92" s="19">
        <v>45078</v>
      </c>
      <c r="E92" s="19">
        <v>45108</v>
      </c>
      <c r="F92" s="13">
        <v>73</v>
      </c>
    </row>
    <row r="93" spans="1:6" x14ac:dyDescent="0.3">
      <c r="A93" s="31" t="s">
        <v>180</v>
      </c>
      <c r="B93" s="15" t="s">
        <v>54</v>
      </c>
      <c r="C93" s="16" t="s">
        <v>5</v>
      </c>
      <c r="D93" s="22">
        <v>45108</v>
      </c>
      <c r="E93" s="22">
        <v>45139</v>
      </c>
      <c r="F93" s="16">
        <v>54</v>
      </c>
    </row>
    <row r="94" spans="1:6" x14ac:dyDescent="0.3">
      <c r="A94" s="27" t="s">
        <v>181</v>
      </c>
      <c r="B94" s="12" t="s">
        <v>54</v>
      </c>
      <c r="C94" s="13" t="s">
        <v>5</v>
      </c>
      <c r="D94" s="19">
        <v>45139</v>
      </c>
      <c r="E94" s="19">
        <v>45170</v>
      </c>
      <c r="F94" s="13">
        <v>66</v>
      </c>
    </row>
    <row r="95" spans="1:6" x14ac:dyDescent="0.3">
      <c r="A95" s="31" t="s">
        <v>182</v>
      </c>
      <c r="B95" s="15" t="s">
        <v>54</v>
      </c>
      <c r="C95" s="16" t="s">
        <v>5</v>
      </c>
      <c r="D95" s="22">
        <v>45170</v>
      </c>
      <c r="E95" s="22">
        <v>45200</v>
      </c>
      <c r="F95" s="16">
        <v>342</v>
      </c>
    </row>
    <row r="96" spans="1:6" x14ac:dyDescent="0.3">
      <c r="A96" s="27" t="s">
        <v>183</v>
      </c>
      <c r="B96" s="12" t="s">
        <v>54</v>
      </c>
      <c r="C96" s="13" t="s">
        <v>5</v>
      </c>
      <c r="D96" s="19">
        <v>45200</v>
      </c>
      <c r="E96" s="19">
        <v>45231</v>
      </c>
      <c r="F96" s="13">
        <v>301</v>
      </c>
    </row>
    <row r="97" spans="1:6" x14ac:dyDescent="0.3">
      <c r="A97" s="31" t="s">
        <v>184</v>
      </c>
      <c r="B97" s="15" t="s">
        <v>54</v>
      </c>
      <c r="C97" s="16" t="s">
        <v>5</v>
      </c>
      <c r="D97" s="22">
        <v>45231</v>
      </c>
      <c r="E97" s="22">
        <v>45261</v>
      </c>
      <c r="F97" s="16">
        <v>326</v>
      </c>
    </row>
    <row r="98" spans="1:6" x14ac:dyDescent="0.3">
      <c r="A98" s="27" t="s">
        <v>185</v>
      </c>
      <c r="B98" s="12" t="s">
        <v>54</v>
      </c>
      <c r="C98" s="13" t="s">
        <v>5</v>
      </c>
      <c r="D98" s="19">
        <v>45261</v>
      </c>
      <c r="E98" s="19">
        <v>45292</v>
      </c>
      <c r="F98" s="13">
        <v>290</v>
      </c>
    </row>
    <row r="99" spans="1:6" x14ac:dyDescent="0.3">
      <c r="A99" s="31" t="s">
        <v>186</v>
      </c>
      <c r="B99" s="15" t="s">
        <v>54</v>
      </c>
      <c r="C99" s="16" t="s">
        <v>5</v>
      </c>
      <c r="D99" s="22">
        <v>45292</v>
      </c>
      <c r="E99" s="22">
        <v>45323</v>
      </c>
      <c r="F99" s="16">
        <v>595</v>
      </c>
    </row>
    <row r="100" spans="1:6" x14ac:dyDescent="0.3">
      <c r="A100" s="27" t="s">
        <v>187</v>
      </c>
      <c r="B100" s="12" t="s">
        <v>54</v>
      </c>
      <c r="C100" s="13" t="s">
        <v>5</v>
      </c>
      <c r="D100" s="19">
        <v>45323</v>
      </c>
      <c r="E100" s="19">
        <v>45352</v>
      </c>
      <c r="F100" s="13">
        <v>513</v>
      </c>
    </row>
    <row r="101" spans="1:6" x14ac:dyDescent="0.3">
      <c r="A101" s="31" t="s">
        <v>188</v>
      </c>
      <c r="B101" s="15" t="s">
        <v>54</v>
      </c>
      <c r="C101" s="16" t="s">
        <v>5</v>
      </c>
      <c r="D101" s="22">
        <v>45352</v>
      </c>
      <c r="E101" s="22">
        <v>45383</v>
      </c>
      <c r="F101" s="16">
        <v>552</v>
      </c>
    </row>
    <row r="102" spans="1:6" x14ac:dyDescent="0.3">
      <c r="A102" s="27" t="s">
        <v>189</v>
      </c>
      <c r="B102" s="12" t="s">
        <v>54</v>
      </c>
      <c r="C102" s="13" t="s">
        <v>5</v>
      </c>
      <c r="D102" s="19">
        <v>45383</v>
      </c>
      <c r="E102" s="19">
        <v>45413</v>
      </c>
      <c r="F102" s="13">
        <v>490</v>
      </c>
    </row>
    <row r="103" spans="1:6" x14ac:dyDescent="0.3">
      <c r="A103" s="31" t="s">
        <v>190</v>
      </c>
      <c r="B103" s="15" t="s">
        <v>54</v>
      </c>
      <c r="C103" s="16" t="s">
        <v>5</v>
      </c>
      <c r="D103" s="22">
        <v>45413</v>
      </c>
      <c r="E103" s="22">
        <v>45444</v>
      </c>
      <c r="F103" s="16">
        <v>487</v>
      </c>
    </row>
    <row r="104" spans="1:6" x14ac:dyDescent="0.3">
      <c r="A104" s="27" t="s">
        <v>191</v>
      </c>
      <c r="B104" s="12" t="s">
        <v>54</v>
      </c>
      <c r="C104" s="13" t="s">
        <v>5</v>
      </c>
      <c r="D104" s="19">
        <v>45444</v>
      </c>
      <c r="E104" s="19">
        <v>45474</v>
      </c>
      <c r="F104" s="13">
        <v>716</v>
      </c>
    </row>
    <row r="105" spans="1:6" x14ac:dyDescent="0.3">
      <c r="A105" s="31" t="s">
        <v>192</v>
      </c>
      <c r="B105" s="15" t="s">
        <v>54</v>
      </c>
      <c r="C105" s="16" t="s">
        <v>5</v>
      </c>
      <c r="D105" s="22">
        <v>45474</v>
      </c>
      <c r="E105" s="22">
        <v>45505</v>
      </c>
      <c r="F105" s="16">
        <v>777</v>
      </c>
    </row>
    <row r="106" spans="1:6" x14ac:dyDescent="0.3">
      <c r="A106" s="27" t="s">
        <v>193</v>
      </c>
      <c r="B106" s="12" t="s">
        <v>54</v>
      </c>
      <c r="C106" s="13" t="s">
        <v>5</v>
      </c>
      <c r="D106" s="19">
        <v>45505</v>
      </c>
      <c r="E106" s="19">
        <v>45536</v>
      </c>
      <c r="F106" s="13">
        <v>643</v>
      </c>
    </row>
    <row r="107" spans="1:6" x14ac:dyDescent="0.3">
      <c r="A107" s="31" t="s">
        <v>194</v>
      </c>
      <c r="B107" s="15" t="s">
        <v>54</v>
      </c>
      <c r="C107" s="16" t="s">
        <v>5</v>
      </c>
      <c r="D107" s="22">
        <v>45536</v>
      </c>
      <c r="E107" s="22">
        <v>45566</v>
      </c>
      <c r="F107" s="16">
        <v>817</v>
      </c>
    </row>
    <row r="108" spans="1:6" x14ac:dyDescent="0.3">
      <c r="A108" s="27" t="s">
        <v>195</v>
      </c>
      <c r="B108" s="12" t="s">
        <v>54</v>
      </c>
      <c r="C108" s="13" t="s">
        <v>5</v>
      </c>
      <c r="D108" s="19">
        <v>45566</v>
      </c>
      <c r="E108" s="19">
        <v>45597</v>
      </c>
      <c r="F108" s="13">
        <v>671</v>
      </c>
    </row>
    <row r="109" spans="1:6" x14ac:dyDescent="0.3">
      <c r="A109" s="31" t="s">
        <v>196</v>
      </c>
      <c r="B109" s="15" t="s">
        <v>54</v>
      </c>
      <c r="C109" s="16" t="s">
        <v>5</v>
      </c>
      <c r="D109" s="22">
        <v>45597</v>
      </c>
      <c r="E109" s="22">
        <v>45627</v>
      </c>
      <c r="F109" s="16">
        <v>621</v>
      </c>
    </row>
    <row r="110" spans="1:6" x14ac:dyDescent="0.3">
      <c r="A110" s="27" t="s">
        <v>197</v>
      </c>
      <c r="B110" s="12" t="s">
        <v>54</v>
      </c>
      <c r="C110" s="13" t="s">
        <v>5</v>
      </c>
      <c r="D110" s="19">
        <v>45627</v>
      </c>
      <c r="E110" s="19">
        <v>45658</v>
      </c>
      <c r="F110" s="13">
        <v>564</v>
      </c>
    </row>
    <row r="111" spans="1:6" x14ac:dyDescent="0.3">
      <c r="A111" s="31" t="s">
        <v>198</v>
      </c>
      <c r="B111" s="15" t="s">
        <v>54</v>
      </c>
      <c r="C111" s="16" t="s">
        <v>12</v>
      </c>
      <c r="D111" s="22">
        <v>45108</v>
      </c>
      <c r="E111" s="22">
        <v>45139</v>
      </c>
      <c r="F111" s="16">
        <v>76</v>
      </c>
    </row>
    <row r="112" spans="1:6" x14ac:dyDescent="0.3">
      <c r="A112" s="27" t="s">
        <v>199</v>
      </c>
      <c r="B112" s="12" t="s">
        <v>54</v>
      </c>
      <c r="C112" s="13" t="s">
        <v>12</v>
      </c>
      <c r="D112" s="19">
        <v>45139</v>
      </c>
      <c r="E112" s="19">
        <v>45170</v>
      </c>
      <c r="F112" s="13">
        <v>65</v>
      </c>
    </row>
    <row r="113" spans="1:6" x14ac:dyDescent="0.3">
      <c r="A113" s="31" t="s">
        <v>200</v>
      </c>
      <c r="B113" s="15" t="s">
        <v>54</v>
      </c>
      <c r="C113" s="16" t="s">
        <v>12</v>
      </c>
      <c r="D113" s="22">
        <v>45170</v>
      </c>
      <c r="E113" s="22">
        <v>45200</v>
      </c>
      <c r="F113" s="16">
        <v>317</v>
      </c>
    </row>
    <row r="114" spans="1:6" x14ac:dyDescent="0.3">
      <c r="A114" s="27" t="s">
        <v>201</v>
      </c>
      <c r="B114" s="12" t="s">
        <v>54</v>
      </c>
      <c r="C114" s="13" t="s">
        <v>12</v>
      </c>
      <c r="D114" s="19">
        <v>45200</v>
      </c>
      <c r="E114" s="19">
        <v>45231</v>
      </c>
      <c r="F114" s="13">
        <v>273</v>
      </c>
    </row>
    <row r="115" spans="1:6" x14ac:dyDescent="0.3">
      <c r="A115" s="31" t="s">
        <v>202</v>
      </c>
      <c r="B115" s="15" t="s">
        <v>54</v>
      </c>
      <c r="C115" s="16" t="s">
        <v>12</v>
      </c>
      <c r="D115" s="22">
        <v>45231</v>
      </c>
      <c r="E115" s="22">
        <v>45261</v>
      </c>
      <c r="F115" s="16">
        <v>315</v>
      </c>
    </row>
    <row r="116" spans="1:6" x14ac:dyDescent="0.3">
      <c r="A116" s="27" t="s">
        <v>203</v>
      </c>
      <c r="B116" s="12" t="s">
        <v>54</v>
      </c>
      <c r="C116" s="13" t="s">
        <v>12</v>
      </c>
      <c r="D116" s="19">
        <v>45261</v>
      </c>
      <c r="E116" s="19">
        <v>45292</v>
      </c>
      <c r="F116" s="13">
        <v>277</v>
      </c>
    </row>
    <row r="117" spans="1:6" x14ac:dyDescent="0.3">
      <c r="A117" s="31" t="s">
        <v>204</v>
      </c>
      <c r="B117" s="15" t="s">
        <v>54</v>
      </c>
      <c r="C117" s="16" t="s">
        <v>12</v>
      </c>
      <c r="D117" s="22">
        <v>45292</v>
      </c>
      <c r="E117" s="22">
        <v>45323</v>
      </c>
      <c r="F117" s="16">
        <v>704</v>
      </c>
    </row>
    <row r="118" spans="1:6" x14ac:dyDescent="0.3">
      <c r="A118" s="27" t="s">
        <v>205</v>
      </c>
      <c r="B118" s="12" t="s">
        <v>54</v>
      </c>
      <c r="C118" s="13" t="s">
        <v>12</v>
      </c>
      <c r="D118" s="19">
        <v>45323</v>
      </c>
      <c r="E118" s="19">
        <v>45352</v>
      </c>
      <c r="F118" s="13">
        <v>571</v>
      </c>
    </row>
    <row r="119" spans="1:6" x14ac:dyDescent="0.3">
      <c r="A119" s="31" t="s">
        <v>206</v>
      </c>
      <c r="B119" s="15" t="s">
        <v>54</v>
      </c>
      <c r="C119" s="16" t="s">
        <v>12</v>
      </c>
      <c r="D119" s="22">
        <v>45352</v>
      </c>
      <c r="E119" s="22">
        <v>45383</v>
      </c>
      <c r="F119" s="16">
        <v>558</v>
      </c>
    </row>
    <row r="120" spans="1:6" x14ac:dyDescent="0.3">
      <c r="A120" s="27" t="s">
        <v>207</v>
      </c>
      <c r="B120" s="12" t="s">
        <v>54</v>
      </c>
      <c r="C120" s="13" t="s">
        <v>12</v>
      </c>
      <c r="D120" s="19">
        <v>45383</v>
      </c>
      <c r="E120" s="19">
        <v>45413</v>
      </c>
      <c r="F120" s="13">
        <v>393</v>
      </c>
    </row>
    <row r="121" spans="1:6" x14ac:dyDescent="0.3">
      <c r="A121" s="31" t="s">
        <v>208</v>
      </c>
      <c r="B121" s="15" t="s">
        <v>54</v>
      </c>
      <c r="C121" s="16" t="s">
        <v>12</v>
      </c>
      <c r="D121" s="22">
        <v>45413</v>
      </c>
      <c r="E121" s="22">
        <v>45444</v>
      </c>
      <c r="F121" s="16">
        <v>461</v>
      </c>
    </row>
    <row r="122" spans="1:6" x14ac:dyDescent="0.3">
      <c r="A122" s="27" t="s">
        <v>209</v>
      </c>
      <c r="B122" s="12" t="s">
        <v>54</v>
      </c>
      <c r="C122" s="13" t="s">
        <v>12</v>
      </c>
      <c r="D122" s="19">
        <v>45444</v>
      </c>
      <c r="E122" s="19">
        <v>45474</v>
      </c>
      <c r="F122" s="13">
        <v>798</v>
      </c>
    </row>
    <row r="123" spans="1:6" x14ac:dyDescent="0.3">
      <c r="A123" s="31" t="s">
        <v>210</v>
      </c>
      <c r="B123" s="15" t="s">
        <v>54</v>
      </c>
      <c r="C123" s="16" t="s">
        <v>12</v>
      </c>
      <c r="D123" s="22">
        <v>45474</v>
      </c>
      <c r="E123" s="22">
        <v>45505</v>
      </c>
      <c r="F123" s="16">
        <v>731</v>
      </c>
    </row>
    <row r="124" spans="1:6" x14ac:dyDescent="0.3">
      <c r="A124" s="27" t="s">
        <v>211</v>
      </c>
      <c r="B124" s="12" t="s">
        <v>54</v>
      </c>
      <c r="C124" s="13" t="s">
        <v>12</v>
      </c>
      <c r="D124" s="19">
        <v>45505</v>
      </c>
      <c r="E124" s="19">
        <v>45536</v>
      </c>
      <c r="F124" s="13">
        <v>803</v>
      </c>
    </row>
    <row r="125" spans="1:6" x14ac:dyDescent="0.3">
      <c r="A125" s="31" t="s">
        <v>212</v>
      </c>
      <c r="B125" s="15" t="s">
        <v>54</v>
      </c>
      <c r="C125" s="16" t="s">
        <v>12</v>
      </c>
      <c r="D125" s="22">
        <v>45536</v>
      </c>
      <c r="E125" s="22">
        <v>45566</v>
      </c>
      <c r="F125" s="16">
        <v>655</v>
      </c>
    </row>
    <row r="126" spans="1:6" x14ac:dyDescent="0.3">
      <c r="A126" s="27" t="s">
        <v>213</v>
      </c>
      <c r="B126" s="12" t="s">
        <v>54</v>
      </c>
      <c r="C126" s="13" t="s">
        <v>12</v>
      </c>
      <c r="D126" s="19">
        <v>45566</v>
      </c>
      <c r="E126" s="19">
        <v>45597</v>
      </c>
      <c r="F126" s="13">
        <v>778</v>
      </c>
    </row>
    <row r="127" spans="1:6" x14ac:dyDescent="0.3">
      <c r="A127" s="31" t="s">
        <v>214</v>
      </c>
      <c r="B127" s="15" t="s">
        <v>54</v>
      </c>
      <c r="C127" s="16" t="s">
        <v>12</v>
      </c>
      <c r="D127" s="22">
        <v>45597</v>
      </c>
      <c r="E127" s="22">
        <v>45627</v>
      </c>
      <c r="F127" s="16">
        <v>738</v>
      </c>
    </row>
    <row r="128" spans="1:6" x14ac:dyDescent="0.3">
      <c r="A128" s="27" t="s">
        <v>215</v>
      </c>
      <c r="B128" s="12" t="s">
        <v>54</v>
      </c>
      <c r="C128" s="13" t="s">
        <v>12</v>
      </c>
      <c r="D128" s="19">
        <v>45627</v>
      </c>
      <c r="E128" s="19">
        <v>45658</v>
      </c>
      <c r="F128" s="13">
        <v>580</v>
      </c>
    </row>
    <row r="129" spans="1:6" x14ac:dyDescent="0.3">
      <c r="A129" s="31" t="s">
        <v>216</v>
      </c>
      <c r="B129" s="15" t="s">
        <v>54</v>
      </c>
      <c r="C129" s="16" t="s">
        <v>14</v>
      </c>
      <c r="D129" s="22">
        <v>45108</v>
      </c>
      <c r="E129" s="22">
        <v>45139</v>
      </c>
      <c r="F129" s="16">
        <v>54</v>
      </c>
    </row>
    <row r="130" spans="1:6" x14ac:dyDescent="0.3">
      <c r="A130" s="27" t="s">
        <v>217</v>
      </c>
      <c r="B130" s="12" t="s">
        <v>54</v>
      </c>
      <c r="C130" s="13" t="s">
        <v>14</v>
      </c>
      <c r="D130" s="19">
        <v>45139</v>
      </c>
      <c r="E130" s="19">
        <v>45170</v>
      </c>
      <c r="F130" s="13">
        <v>55</v>
      </c>
    </row>
    <row r="131" spans="1:6" x14ac:dyDescent="0.3">
      <c r="A131" s="31" t="s">
        <v>218</v>
      </c>
      <c r="B131" s="15" t="s">
        <v>54</v>
      </c>
      <c r="C131" s="16" t="s">
        <v>14</v>
      </c>
      <c r="D131" s="22">
        <v>45170</v>
      </c>
      <c r="E131" s="22">
        <v>45200</v>
      </c>
      <c r="F131" s="16">
        <v>422</v>
      </c>
    </row>
    <row r="132" spans="1:6" x14ac:dyDescent="0.3">
      <c r="A132" s="27" t="s">
        <v>219</v>
      </c>
      <c r="B132" s="12" t="s">
        <v>54</v>
      </c>
      <c r="C132" s="13" t="s">
        <v>14</v>
      </c>
      <c r="D132" s="19">
        <v>45200</v>
      </c>
      <c r="E132" s="19">
        <v>45231</v>
      </c>
      <c r="F132" s="13">
        <v>274</v>
      </c>
    </row>
    <row r="133" spans="1:6" x14ac:dyDescent="0.3">
      <c r="A133" s="31" t="s">
        <v>220</v>
      </c>
      <c r="B133" s="15" t="s">
        <v>54</v>
      </c>
      <c r="C133" s="16" t="s">
        <v>14</v>
      </c>
      <c r="D133" s="22">
        <v>45231</v>
      </c>
      <c r="E133" s="22">
        <v>45261</v>
      </c>
      <c r="F133" s="16">
        <v>429</v>
      </c>
    </row>
    <row r="134" spans="1:6" x14ac:dyDescent="0.3">
      <c r="A134" s="27" t="s">
        <v>221</v>
      </c>
      <c r="B134" s="12" t="s">
        <v>54</v>
      </c>
      <c r="C134" s="13" t="s">
        <v>14</v>
      </c>
      <c r="D134" s="19">
        <v>45261</v>
      </c>
      <c r="E134" s="19">
        <v>45292</v>
      </c>
      <c r="F134" s="13">
        <v>283</v>
      </c>
    </row>
    <row r="135" spans="1:6" x14ac:dyDescent="0.3">
      <c r="A135" s="31" t="s">
        <v>222</v>
      </c>
      <c r="B135" s="15" t="s">
        <v>54</v>
      </c>
      <c r="C135" s="16" t="s">
        <v>14</v>
      </c>
      <c r="D135" s="22">
        <v>45292</v>
      </c>
      <c r="E135" s="22">
        <v>45323</v>
      </c>
      <c r="F135" s="16">
        <v>718</v>
      </c>
    </row>
    <row r="136" spans="1:6" x14ac:dyDescent="0.3">
      <c r="A136" s="27" t="s">
        <v>223</v>
      </c>
      <c r="B136" s="12" t="s">
        <v>54</v>
      </c>
      <c r="C136" s="13" t="s">
        <v>14</v>
      </c>
      <c r="D136" s="19">
        <v>45323</v>
      </c>
      <c r="E136" s="19">
        <v>45352</v>
      </c>
      <c r="F136" s="13">
        <v>564</v>
      </c>
    </row>
    <row r="137" spans="1:6" x14ac:dyDescent="0.3">
      <c r="A137" s="31" t="s">
        <v>224</v>
      </c>
      <c r="B137" s="15" t="s">
        <v>54</v>
      </c>
      <c r="C137" s="16" t="s">
        <v>14</v>
      </c>
      <c r="D137" s="22">
        <v>45352</v>
      </c>
      <c r="E137" s="22">
        <v>45383</v>
      </c>
      <c r="F137" s="16">
        <v>642</v>
      </c>
    </row>
    <row r="138" spans="1:6" x14ac:dyDescent="0.3">
      <c r="A138" s="27" t="s">
        <v>225</v>
      </c>
      <c r="B138" s="12" t="s">
        <v>54</v>
      </c>
      <c r="C138" s="13" t="s">
        <v>14</v>
      </c>
      <c r="D138" s="19">
        <v>45383</v>
      </c>
      <c r="E138" s="19">
        <v>45413</v>
      </c>
      <c r="F138" s="13">
        <v>428</v>
      </c>
    </row>
    <row r="139" spans="1:6" x14ac:dyDescent="0.3">
      <c r="A139" s="31" t="s">
        <v>226</v>
      </c>
      <c r="B139" s="15" t="s">
        <v>54</v>
      </c>
      <c r="C139" s="16" t="s">
        <v>14</v>
      </c>
      <c r="D139" s="22">
        <v>45413</v>
      </c>
      <c r="E139" s="22">
        <v>45444</v>
      </c>
      <c r="F139" s="16">
        <v>515</v>
      </c>
    </row>
    <row r="140" spans="1:6" x14ac:dyDescent="0.3">
      <c r="A140" s="27" t="s">
        <v>227</v>
      </c>
      <c r="B140" s="12" t="s">
        <v>54</v>
      </c>
      <c r="C140" s="13" t="s">
        <v>14</v>
      </c>
      <c r="D140" s="19">
        <v>45444</v>
      </c>
      <c r="E140" s="19">
        <v>45474</v>
      </c>
      <c r="F140" s="13">
        <v>682</v>
      </c>
    </row>
    <row r="141" spans="1:6" x14ac:dyDescent="0.3">
      <c r="A141" s="31" t="s">
        <v>228</v>
      </c>
      <c r="B141" s="15" t="s">
        <v>54</v>
      </c>
      <c r="C141" s="16" t="s">
        <v>14</v>
      </c>
      <c r="D141" s="22">
        <v>45474</v>
      </c>
      <c r="E141" s="22">
        <v>45505</v>
      </c>
      <c r="F141" s="16">
        <v>642</v>
      </c>
    </row>
    <row r="142" spans="1:6" x14ac:dyDescent="0.3">
      <c r="A142" s="27" t="s">
        <v>229</v>
      </c>
      <c r="B142" s="12" t="s">
        <v>54</v>
      </c>
      <c r="C142" s="13" t="s">
        <v>14</v>
      </c>
      <c r="D142" s="19">
        <v>45505</v>
      </c>
      <c r="E142" s="19">
        <v>45536</v>
      </c>
      <c r="F142" s="13">
        <v>802</v>
      </c>
    </row>
    <row r="143" spans="1:6" x14ac:dyDescent="0.3">
      <c r="A143" s="31" t="s">
        <v>230</v>
      </c>
      <c r="B143" s="15" t="s">
        <v>54</v>
      </c>
      <c r="C143" s="16" t="s">
        <v>14</v>
      </c>
      <c r="D143" s="22">
        <v>45536</v>
      </c>
      <c r="E143" s="22">
        <v>45566</v>
      </c>
      <c r="F143" s="16">
        <v>645</v>
      </c>
    </row>
    <row r="144" spans="1:6" x14ac:dyDescent="0.3">
      <c r="A144" s="27" t="s">
        <v>231</v>
      </c>
      <c r="B144" s="12" t="s">
        <v>54</v>
      </c>
      <c r="C144" s="13" t="s">
        <v>14</v>
      </c>
      <c r="D144" s="19">
        <v>45566</v>
      </c>
      <c r="E144" s="19">
        <v>45597</v>
      </c>
      <c r="F144" s="13">
        <v>613</v>
      </c>
    </row>
    <row r="145" spans="1:6" x14ac:dyDescent="0.3">
      <c r="A145" s="31" t="s">
        <v>232</v>
      </c>
      <c r="B145" s="15" t="s">
        <v>54</v>
      </c>
      <c r="C145" s="16" t="s">
        <v>14</v>
      </c>
      <c r="D145" s="22">
        <v>45597</v>
      </c>
      <c r="E145" s="22">
        <v>45627</v>
      </c>
      <c r="F145" s="16">
        <v>709</v>
      </c>
    </row>
    <row r="146" spans="1:6" x14ac:dyDescent="0.3">
      <c r="A146" s="27" t="s">
        <v>233</v>
      </c>
      <c r="B146" s="12" t="s">
        <v>54</v>
      </c>
      <c r="C146" s="13" t="s">
        <v>14</v>
      </c>
      <c r="D146" s="19">
        <v>45627</v>
      </c>
      <c r="E146" s="19">
        <v>45658</v>
      </c>
      <c r="F146" s="13">
        <v>398</v>
      </c>
    </row>
    <row r="147" spans="1:6" x14ac:dyDescent="0.3">
      <c r="A147" s="31" t="s">
        <v>234</v>
      </c>
      <c r="B147" s="15" t="s">
        <v>54</v>
      </c>
      <c r="C147" s="16" t="s">
        <v>16</v>
      </c>
      <c r="D147" s="22">
        <v>45108</v>
      </c>
      <c r="E147" s="22">
        <v>45139</v>
      </c>
      <c r="F147" s="16">
        <v>86</v>
      </c>
    </row>
    <row r="148" spans="1:6" x14ac:dyDescent="0.3">
      <c r="A148" s="27" t="s">
        <v>235</v>
      </c>
      <c r="B148" s="12" t="s">
        <v>54</v>
      </c>
      <c r="C148" s="13" t="s">
        <v>16</v>
      </c>
      <c r="D148" s="19">
        <v>45139</v>
      </c>
      <c r="E148" s="19">
        <v>45170</v>
      </c>
      <c r="F148" s="13">
        <v>83</v>
      </c>
    </row>
    <row r="149" spans="1:6" x14ac:dyDescent="0.3">
      <c r="A149" s="31" t="s">
        <v>236</v>
      </c>
      <c r="B149" s="15" t="s">
        <v>54</v>
      </c>
      <c r="C149" s="16" t="s">
        <v>16</v>
      </c>
      <c r="D149" s="22">
        <v>45170</v>
      </c>
      <c r="E149" s="22">
        <v>45200</v>
      </c>
      <c r="F149" s="16">
        <v>415</v>
      </c>
    </row>
    <row r="150" spans="1:6" x14ac:dyDescent="0.3">
      <c r="A150" s="27" t="s">
        <v>237</v>
      </c>
      <c r="B150" s="12" t="s">
        <v>54</v>
      </c>
      <c r="C150" s="13" t="s">
        <v>16</v>
      </c>
      <c r="D150" s="19">
        <v>45200</v>
      </c>
      <c r="E150" s="19">
        <v>45231</v>
      </c>
      <c r="F150" s="13">
        <v>375</v>
      </c>
    </row>
    <row r="151" spans="1:6" x14ac:dyDescent="0.3">
      <c r="A151" s="31" t="s">
        <v>238</v>
      </c>
      <c r="B151" s="15" t="s">
        <v>54</v>
      </c>
      <c r="C151" s="16" t="s">
        <v>16</v>
      </c>
      <c r="D151" s="22">
        <v>45231</v>
      </c>
      <c r="E151" s="22">
        <v>45261</v>
      </c>
      <c r="F151" s="16">
        <v>439</v>
      </c>
    </row>
    <row r="152" spans="1:6" x14ac:dyDescent="0.3">
      <c r="A152" s="27" t="s">
        <v>239</v>
      </c>
      <c r="B152" s="12" t="s">
        <v>54</v>
      </c>
      <c r="C152" s="13" t="s">
        <v>16</v>
      </c>
      <c r="D152" s="19">
        <v>45261</v>
      </c>
      <c r="E152" s="19">
        <v>45292</v>
      </c>
      <c r="F152" s="13">
        <v>252</v>
      </c>
    </row>
    <row r="153" spans="1:6" x14ac:dyDescent="0.3">
      <c r="A153" s="31" t="s">
        <v>240</v>
      </c>
      <c r="B153" s="15" t="s">
        <v>54</v>
      </c>
      <c r="C153" s="16" t="s">
        <v>16</v>
      </c>
      <c r="D153" s="22">
        <v>45292</v>
      </c>
      <c r="E153" s="22">
        <v>45323</v>
      </c>
      <c r="F153" s="16">
        <v>692</v>
      </c>
    </row>
    <row r="154" spans="1:6" x14ac:dyDescent="0.3">
      <c r="A154" s="27" t="s">
        <v>241</v>
      </c>
      <c r="B154" s="12" t="s">
        <v>54</v>
      </c>
      <c r="C154" s="13" t="s">
        <v>16</v>
      </c>
      <c r="D154" s="19">
        <v>45323</v>
      </c>
      <c r="E154" s="19">
        <v>45352</v>
      </c>
      <c r="F154" s="13">
        <v>669</v>
      </c>
    </row>
    <row r="155" spans="1:6" x14ac:dyDescent="0.3">
      <c r="A155" s="31" t="s">
        <v>242</v>
      </c>
      <c r="B155" s="15" t="s">
        <v>54</v>
      </c>
      <c r="C155" s="16" t="s">
        <v>16</v>
      </c>
      <c r="D155" s="22">
        <v>45352</v>
      </c>
      <c r="E155" s="22">
        <v>45383</v>
      </c>
      <c r="F155" s="16">
        <v>663</v>
      </c>
    </row>
    <row r="156" spans="1:6" x14ac:dyDescent="0.3">
      <c r="A156" s="27" t="s">
        <v>243</v>
      </c>
      <c r="B156" s="12" t="s">
        <v>54</v>
      </c>
      <c r="C156" s="13" t="s">
        <v>16</v>
      </c>
      <c r="D156" s="19">
        <v>45383</v>
      </c>
      <c r="E156" s="19">
        <v>45413</v>
      </c>
      <c r="F156" s="13">
        <v>452</v>
      </c>
    </row>
    <row r="157" spans="1:6" x14ac:dyDescent="0.3">
      <c r="A157" s="31" t="s">
        <v>244</v>
      </c>
      <c r="B157" s="15" t="s">
        <v>54</v>
      </c>
      <c r="C157" s="16" t="s">
        <v>16</v>
      </c>
      <c r="D157" s="22">
        <v>45413</v>
      </c>
      <c r="E157" s="22">
        <v>45444</v>
      </c>
      <c r="F157" s="16">
        <v>693</v>
      </c>
    </row>
    <row r="158" spans="1:6" x14ac:dyDescent="0.3">
      <c r="A158" s="27" t="s">
        <v>245</v>
      </c>
      <c r="B158" s="12" t="s">
        <v>54</v>
      </c>
      <c r="C158" s="13" t="s">
        <v>16</v>
      </c>
      <c r="D158" s="19">
        <v>45444</v>
      </c>
      <c r="E158" s="19">
        <v>45474</v>
      </c>
      <c r="F158" s="13">
        <v>795</v>
      </c>
    </row>
    <row r="159" spans="1:6" x14ac:dyDescent="0.3">
      <c r="A159" s="31" t="s">
        <v>246</v>
      </c>
      <c r="B159" s="15" t="s">
        <v>54</v>
      </c>
      <c r="C159" s="16" t="s">
        <v>16</v>
      </c>
      <c r="D159" s="22">
        <v>45474</v>
      </c>
      <c r="E159" s="22">
        <v>45505</v>
      </c>
      <c r="F159" s="16">
        <v>972</v>
      </c>
    </row>
    <row r="160" spans="1:6" x14ac:dyDescent="0.3">
      <c r="A160" s="27" t="s">
        <v>247</v>
      </c>
      <c r="B160" s="12" t="s">
        <v>54</v>
      </c>
      <c r="C160" s="13" t="s">
        <v>16</v>
      </c>
      <c r="D160" s="19">
        <v>45505</v>
      </c>
      <c r="E160" s="19">
        <v>45536</v>
      </c>
      <c r="F160" s="13">
        <v>831</v>
      </c>
    </row>
    <row r="161" spans="1:6" x14ac:dyDescent="0.3">
      <c r="A161" s="31" t="s">
        <v>248</v>
      </c>
      <c r="B161" s="15" t="s">
        <v>54</v>
      </c>
      <c r="C161" s="16" t="s">
        <v>16</v>
      </c>
      <c r="D161" s="22">
        <v>45536</v>
      </c>
      <c r="E161" s="22">
        <v>45566</v>
      </c>
      <c r="F161" s="16">
        <v>600</v>
      </c>
    </row>
    <row r="162" spans="1:6" x14ac:dyDescent="0.3">
      <c r="A162" s="27" t="s">
        <v>249</v>
      </c>
      <c r="B162" s="12" t="s">
        <v>54</v>
      </c>
      <c r="C162" s="13" t="s">
        <v>16</v>
      </c>
      <c r="D162" s="19">
        <v>45566</v>
      </c>
      <c r="E162" s="19">
        <v>45597</v>
      </c>
      <c r="F162" s="13">
        <v>734</v>
      </c>
    </row>
    <row r="163" spans="1:6" x14ac:dyDescent="0.3">
      <c r="A163" s="31" t="s">
        <v>250</v>
      </c>
      <c r="B163" s="15" t="s">
        <v>54</v>
      </c>
      <c r="C163" s="16" t="s">
        <v>16</v>
      </c>
      <c r="D163" s="22">
        <v>45597</v>
      </c>
      <c r="E163" s="22">
        <v>45627</v>
      </c>
      <c r="F163" s="16">
        <v>688</v>
      </c>
    </row>
    <row r="164" spans="1:6" x14ac:dyDescent="0.3">
      <c r="A164" s="27" t="s">
        <v>251</v>
      </c>
      <c r="B164" s="12" t="s">
        <v>54</v>
      </c>
      <c r="C164" s="13" t="s">
        <v>16</v>
      </c>
      <c r="D164" s="19">
        <v>45627</v>
      </c>
      <c r="E164" s="19">
        <v>45658</v>
      </c>
      <c r="F164" s="13">
        <v>442</v>
      </c>
    </row>
    <row r="165" spans="1:6" x14ac:dyDescent="0.3">
      <c r="A165" s="31" t="s">
        <v>252</v>
      </c>
      <c r="B165" s="15" t="s">
        <v>54</v>
      </c>
      <c r="C165" s="16" t="s">
        <v>21</v>
      </c>
      <c r="D165" s="22">
        <v>45413</v>
      </c>
      <c r="E165" s="22">
        <v>45444</v>
      </c>
      <c r="F165" s="16">
        <v>614</v>
      </c>
    </row>
    <row r="166" spans="1:6" x14ac:dyDescent="0.3">
      <c r="A166" s="27" t="s">
        <v>253</v>
      </c>
      <c r="B166" s="12" t="s">
        <v>54</v>
      </c>
      <c r="C166" s="13" t="s">
        <v>21</v>
      </c>
      <c r="D166" s="19">
        <v>45444</v>
      </c>
      <c r="E166" s="19">
        <v>45474</v>
      </c>
      <c r="F166" s="13">
        <v>715</v>
      </c>
    </row>
    <row r="167" spans="1:6" x14ac:dyDescent="0.3">
      <c r="A167" s="31" t="s">
        <v>254</v>
      </c>
      <c r="B167" s="15" t="s">
        <v>54</v>
      </c>
      <c r="C167" s="16" t="s">
        <v>21</v>
      </c>
      <c r="D167" s="22">
        <v>45474</v>
      </c>
      <c r="E167" s="22">
        <v>45505</v>
      </c>
      <c r="F167" s="16">
        <v>953</v>
      </c>
    </row>
    <row r="168" spans="1:6" x14ac:dyDescent="0.3">
      <c r="A168" s="27" t="s">
        <v>255</v>
      </c>
      <c r="B168" s="12" t="s">
        <v>54</v>
      </c>
      <c r="C168" s="13" t="s">
        <v>21</v>
      </c>
      <c r="D168" s="19">
        <v>45505</v>
      </c>
      <c r="E168" s="19">
        <v>45536</v>
      </c>
      <c r="F168" s="13">
        <v>926</v>
      </c>
    </row>
    <row r="169" spans="1:6" x14ac:dyDescent="0.3">
      <c r="A169" s="31" t="s">
        <v>256</v>
      </c>
      <c r="B169" s="15" t="s">
        <v>54</v>
      </c>
      <c r="C169" s="16" t="s">
        <v>21</v>
      </c>
      <c r="D169" s="22">
        <v>45536</v>
      </c>
      <c r="E169" s="22">
        <v>45566</v>
      </c>
      <c r="F169" s="16">
        <v>592</v>
      </c>
    </row>
    <row r="170" spans="1:6" x14ac:dyDescent="0.3">
      <c r="A170" s="27" t="s">
        <v>257</v>
      </c>
      <c r="B170" s="12" t="s">
        <v>54</v>
      </c>
      <c r="C170" s="13" t="s">
        <v>21</v>
      </c>
      <c r="D170" s="19">
        <v>45566</v>
      </c>
      <c r="E170" s="19">
        <v>45597</v>
      </c>
      <c r="F170" s="13">
        <v>774</v>
      </c>
    </row>
    <row r="171" spans="1:6" x14ac:dyDescent="0.3">
      <c r="A171" s="31" t="s">
        <v>258</v>
      </c>
      <c r="B171" s="15" t="s">
        <v>54</v>
      </c>
      <c r="C171" s="16" t="s">
        <v>21</v>
      </c>
      <c r="D171" s="22">
        <v>45597</v>
      </c>
      <c r="E171" s="22">
        <v>45627</v>
      </c>
      <c r="F171" s="16">
        <v>808</v>
      </c>
    </row>
    <row r="172" spans="1:6" x14ac:dyDescent="0.3">
      <c r="A172" s="27" t="s">
        <v>259</v>
      </c>
      <c r="B172" s="12" t="s">
        <v>54</v>
      </c>
      <c r="C172" s="13" t="s">
        <v>21</v>
      </c>
      <c r="D172" s="19">
        <v>45627</v>
      </c>
      <c r="E172" s="19">
        <v>45658</v>
      </c>
      <c r="F172" s="13">
        <v>446</v>
      </c>
    </row>
    <row r="173" spans="1:6" x14ac:dyDescent="0.3">
      <c r="A173" s="31" t="s">
        <v>260</v>
      </c>
      <c r="B173" s="15" t="s">
        <v>55</v>
      </c>
      <c r="C173" s="16" t="s">
        <v>5</v>
      </c>
      <c r="D173" s="22">
        <v>45078</v>
      </c>
      <c r="E173" s="22">
        <v>45108</v>
      </c>
      <c r="F173" s="16">
        <v>59</v>
      </c>
    </row>
    <row r="174" spans="1:6" x14ac:dyDescent="0.3">
      <c r="A174" s="27" t="s">
        <v>261</v>
      </c>
      <c r="B174" s="12" t="s">
        <v>55</v>
      </c>
      <c r="C174" s="13" t="s">
        <v>14</v>
      </c>
      <c r="D174" s="19">
        <v>45078</v>
      </c>
      <c r="E174" s="19">
        <v>45108</v>
      </c>
      <c r="F174" s="13">
        <v>36</v>
      </c>
    </row>
    <row r="175" spans="1:6" x14ac:dyDescent="0.3">
      <c r="A175" s="31" t="s">
        <v>262</v>
      </c>
      <c r="B175" s="15" t="s">
        <v>55</v>
      </c>
      <c r="C175" s="16" t="s">
        <v>16</v>
      </c>
      <c r="D175" s="22">
        <v>45078</v>
      </c>
      <c r="E175" s="22">
        <v>45108</v>
      </c>
      <c r="F175" s="16">
        <v>43</v>
      </c>
    </row>
    <row r="176" spans="1:6" x14ac:dyDescent="0.3">
      <c r="A176" s="27" t="s">
        <v>263</v>
      </c>
      <c r="B176" s="12" t="s">
        <v>55</v>
      </c>
      <c r="C176" s="13" t="s">
        <v>5</v>
      </c>
      <c r="D176" s="19">
        <v>45108</v>
      </c>
      <c r="E176" s="19">
        <v>45139</v>
      </c>
      <c r="F176" s="13">
        <v>35</v>
      </c>
    </row>
    <row r="177" spans="1:6" x14ac:dyDescent="0.3">
      <c r="A177" s="31" t="s">
        <v>264</v>
      </c>
      <c r="B177" s="15" t="s">
        <v>55</v>
      </c>
      <c r="C177" s="16" t="s">
        <v>5</v>
      </c>
      <c r="D177" s="22">
        <v>45139</v>
      </c>
      <c r="E177" s="22">
        <v>45170</v>
      </c>
      <c r="F177" s="16">
        <v>42</v>
      </c>
    </row>
    <row r="178" spans="1:6" x14ac:dyDescent="0.3">
      <c r="A178" s="27" t="s">
        <v>265</v>
      </c>
      <c r="B178" s="12" t="s">
        <v>55</v>
      </c>
      <c r="C178" s="13" t="s">
        <v>5</v>
      </c>
      <c r="D178" s="19">
        <v>45170</v>
      </c>
      <c r="E178" s="19">
        <v>45200</v>
      </c>
      <c r="F178" s="13">
        <v>235</v>
      </c>
    </row>
    <row r="179" spans="1:6" x14ac:dyDescent="0.3">
      <c r="A179" s="31" t="s">
        <v>266</v>
      </c>
      <c r="B179" s="15" t="s">
        <v>55</v>
      </c>
      <c r="C179" s="16" t="s">
        <v>5</v>
      </c>
      <c r="D179" s="22">
        <v>45200</v>
      </c>
      <c r="E179" s="22">
        <v>45231</v>
      </c>
      <c r="F179" s="16">
        <v>153</v>
      </c>
    </row>
    <row r="180" spans="1:6" x14ac:dyDescent="0.3">
      <c r="A180" s="27" t="s">
        <v>267</v>
      </c>
      <c r="B180" s="12" t="s">
        <v>55</v>
      </c>
      <c r="C180" s="13" t="s">
        <v>5</v>
      </c>
      <c r="D180" s="19">
        <v>45231</v>
      </c>
      <c r="E180" s="19">
        <v>45261</v>
      </c>
      <c r="F180" s="13">
        <v>215</v>
      </c>
    </row>
    <row r="181" spans="1:6" x14ac:dyDescent="0.3">
      <c r="A181" s="31" t="s">
        <v>268</v>
      </c>
      <c r="B181" s="15" t="s">
        <v>55</v>
      </c>
      <c r="C181" s="16" t="s">
        <v>5</v>
      </c>
      <c r="D181" s="22">
        <v>45261</v>
      </c>
      <c r="E181" s="22">
        <v>45292</v>
      </c>
      <c r="F181" s="16">
        <v>173</v>
      </c>
    </row>
    <row r="182" spans="1:6" x14ac:dyDescent="0.3">
      <c r="A182" s="27" t="s">
        <v>269</v>
      </c>
      <c r="B182" s="12" t="s">
        <v>55</v>
      </c>
      <c r="C182" s="13" t="s">
        <v>5</v>
      </c>
      <c r="D182" s="19">
        <v>45292</v>
      </c>
      <c r="E182" s="19">
        <v>45323</v>
      </c>
      <c r="F182" s="13">
        <v>355</v>
      </c>
    </row>
    <row r="183" spans="1:6" x14ac:dyDescent="0.3">
      <c r="A183" s="31" t="s">
        <v>270</v>
      </c>
      <c r="B183" s="15" t="s">
        <v>55</v>
      </c>
      <c r="C183" s="16" t="s">
        <v>5</v>
      </c>
      <c r="D183" s="22">
        <v>45323</v>
      </c>
      <c r="E183" s="22">
        <v>45352</v>
      </c>
      <c r="F183" s="16">
        <v>371</v>
      </c>
    </row>
    <row r="184" spans="1:6" x14ac:dyDescent="0.3">
      <c r="A184" s="27" t="s">
        <v>271</v>
      </c>
      <c r="B184" s="12" t="s">
        <v>55</v>
      </c>
      <c r="C184" s="13" t="s">
        <v>5</v>
      </c>
      <c r="D184" s="19">
        <v>45352</v>
      </c>
      <c r="E184" s="19">
        <v>45383</v>
      </c>
      <c r="F184" s="13">
        <v>395</v>
      </c>
    </row>
    <row r="185" spans="1:6" x14ac:dyDescent="0.3">
      <c r="A185" s="31" t="s">
        <v>272</v>
      </c>
      <c r="B185" s="15" t="s">
        <v>55</v>
      </c>
      <c r="C185" s="16" t="s">
        <v>5</v>
      </c>
      <c r="D185" s="22">
        <v>45383</v>
      </c>
      <c r="E185" s="22">
        <v>45413</v>
      </c>
      <c r="F185" s="16">
        <v>328</v>
      </c>
    </row>
    <row r="186" spans="1:6" x14ac:dyDescent="0.3">
      <c r="A186" s="27" t="s">
        <v>273</v>
      </c>
      <c r="B186" s="12" t="s">
        <v>55</v>
      </c>
      <c r="C186" s="13" t="s">
        <v>5</v>
      </c>
      <c r="D186" s="19">
        <v>45413</v>
      </c>
      <c r="E186" s="19">
        <v>45444</v>
      </c>
      <c r="F186" s="13">
        <v>289</v>
      </c>
    </row>
    <row r="187" spans="1:6" x14ac:dyDescent="0.3">
      <c r="A187" s="31" t="s">
        <v>274</v>
      </c>
      <c r="B187" s="15" t="s">
        <v>55</v>
      </c>
      <c r="C187" s="16" t="s">
        <v>5</v>
      </c>
      <c r="D187" s="22">
        <v>45444</v>
      </c>
      <c r="E187" s="22">
        <v>45474</v>
      </c>
      <c r="F187" s="16">
        <v>465</v>
      </c>
    </row>
    <row r="188" spans="1:6" x14ac:dyDescent="0.3">
      <c r="A188" s="27" t="s">
        <v>275</v>
      </c>
      <c r="B188" s="12" t="s">
        <v>55</v>
      </c>
      <c r="C188" s="13" t="s">
        <v>5</v>
      </c>
      <c r="D188" s="19">
        <v>45474</v>
      </c>
      <c r="E188" s="19">
        <v>45505</v>
      </c>
      <c r="F188" s="13">
        <v>419</v>
      </c>
    </row>
    <row r="189" spans="1:6" x14ac:dyDescent="0.3">
      <c r="A189" s="31" t="s">
        <v>276</v>
      </c>
      <c r="B189" s="15" t="s">
        <v>55</v>
      </c>
      <c r="C189" s="16" t="s">
        <v>5</v>
      </c>
      <c r="D189" s="22">
        <v>45505</v>
      </c>
      <c r="E189" s="22">
        <v>45536</v>
      </c>
      <c r="F189" s="16">
        <v>416</v>
      </c>
    </row>
    <row r="190" spans="1:6" x14ac:dyDescent="0.3">
      <c r="A190" s="27" t="s">
        <v>277</v>
      </c>
      <c r="B190" s="12" t="s">
        <v>55</v>
      </c>
      <c r="C190" s="13" t="s">
        <v>5</v>
      </c>
      <c r="D190" s="19">
        <v>45536</v>
      </c>
      <c r="E190" s="19">
        <v>45566</v>
      </c>
      <c r="F190" s="13">
        <v>544</v>
      </c>
    </row>
    <row r="191" spans="1:6" x14ac:dyDescent="0.3">
      <c r="A191" s="31" t="s">
        <v>278</v>
      </c>
      <c r="B191" s="15" t="s">
        <v>55</v>
      </c>
      <c r="C191" s="16" t="s">
        <v>5</v>
      </c>
      <c r="D191" s="22">
        <v>45566</v>
      </c>
      <c r="E191" s="22">
        <v>45597</v>
      </c>
      <c r="F191" s="16">
        <v>410</v>
      </c>
    </row>
    <row r="192" spans="1:6" x14ac:dyDescent="0.3">
      <c r="A192" s="27" t="s">
        <v>279</v>
      </c>
      <c r="B192" s="12" t="s">
        <v>55</v>
      </c>
      <c r="C192" s="13" t="s">
        <v>5</v>
      </c>
      <c r="D192" s="19">
        <v>45597</v>
      </c>
      <c r="E192" s="19">
        <v>45627</v>
      </c>
      <c r="F192" s="13">
        <v>418</v>
      </c>
    </row>
    <row r="193" spans="1:6" x14ac:dyDescent="0.3">
      <c r="A193" s="31" t="s">
        <v>280</v>
      </c>
      <c r="B193" s="15" t="s">
        <v>55</v>
      </c>
      <c r="C193" s="16" t="s">
        <v>5</v>
      </c>
      <c r="D193" s="22">
        <v>45627</v>
      </c>
      <c r="E193" s="22">
        <v>45658</v>
      </c>
      <c r="F193" s="16">
        <v>407</v>
      </c>
    </row>
    <row r="194" spans="1:6" x14ac:dyDescent="0.3">
      <c r="A194" s="27" t="s">
        <v>281</v>
      </c>
      <c r="B194" s="12" t="s">
        <v>55</v>
      </c>
      <c r="C194" s="13" t="s">
        <v>12</v>
      </c>
      <c r="D194" s="19">
        <v>45108</v>
      </c>
      <c r="E194" s="19">
        <v>45139</v>
      </c>
      <c r="F194" s="13">
        <v>50</v>
      </c>
    </row>
    <row r="195" spans="1:6" x14ac:dyDescent="0.3">
      <c r="A195" s="31" t="s">
        <v>282</v>
      </c>
      <c r="B195" s="15" t="s">
        <v>55</v>
      </c>
      <c r="C195" s="16" t="s">
        <v>12</v>
      </c>
      <c r="D195" s="22">
        <v>45139</v>
      </c>
      <c r="E195" s="22">
        <v>45170</v>
      </c>
      <c r="F195" s="16">
        <v>36</v>
      </c>
    </row>
    <row r="196" spans="1:6" x14ac:dyDescent="0.3">
      <c r="A196" s="27" t="s">
        <v>283</v>
      </c>
      <c r="B196" s="12" t="s">
        <v>55</v>
      </c>
      <c r="C196" s="13" t="s">
        <v>12</v>
      </c>
      <c r="D196" s="19">
        <v>45170</v>
      </c>
      <c r="E196" s="19">
        <v>45200</v>
      </c>
      <c r="F196" s="13">
        <v>210</v>
      </c>
    </row>
    <row r="197" spans="1:6" x14ac:dyDescent="0.3">
      <c r="A197" s="31" t="s">
        <v>284</v>
      </c>
      <c r="B197" s="15" t="s">
        <v>55</v>
      </c>
      <c r="C197" s="16" t="s">
        <v>12</v>
      </c>
      <c r="D197" s="22">
        <v>45200</v>
      </c>
      <c r="E197" s="22">
        <v>45231</v>
      </c>
      <c r="F197" s="16">
        <v>170</v>
      </c>
    </row>
    <row r="198" spans="1:6" x14ac:dyDescent="0.3">
      <c r="A198" s="27" t="s">
        <v>285</v>
      </c>
      <c r="B198" s="12" t="s">
        <v>55</v>
      </c>
      <c r="C198" s="13" t="s">
        <v>12</v>
      </c>
      <c r="D198" s="19">
        <v>45231</v>
      </c>
      <c r="E198" s="19">
        <v>45261</v>
      </c>
      <c r="F198" s="13">
        <v>176</v>
      </c>
    </row>
    <row r="199" spans="1:6" x14ac:dyDescent="0.3">
      <c r="A199" s="31" t="s">
        <v>286</v>
      </c>
      <c r="B199" s="15" t="s">
        <v>55</v>
      </c>
      <c r="C199" s="16" t="s">
        <v>12</v>
      </c>
      <c r="D199" s="22">
        <v>45261</v>
      </c>
      <c r="E199" s="22">
        <v>45292</v>
      </c>
      <c r="F199" s="16">
        <v>168</v>
      </c>
    </row>
    <row r="200" spans="1:6" x14ac:dyDescent="0.3">
      <c r="A200" s="27" t="s">
        <v>287</v>
      </c>
      <c r="B200" s="12" t="s">
        <v>55</v>
      </c>
      <c r="C200" s="13" t="s">
        <v>12</v>
      </c>
      <c r="D200" s="19">
        <v>45292</v>
      </c>
      <c r="E200" s="19">
        <v>45323</v>
      </c>
      <c r="F200" s="13">
        <v>439</v>
      </c>
    </row>
    <row r="201" spans="1:6" x14ac:dyDescent="0.3">
      <c r="A201" s="31" t="s">
        <v>288</v>
      </c>
      <c r="B201" s="15" t="s">
        <v>55</v>
      </c>
      <c r="C201" s="16" t="s">
        <v>12</v>
      </c>
      <c r="D201" s="22">
        <v>45323</v>
      </c>
      <c r="E201" s="22">
        <v>45352</v>
      </c>
      <c r="F201" s="16">
        <v>419</v>
      </c>
    </row>
    <row r="202" spans="1:6" x14ac:dyDescent="0.3">
      <c r="A202" s="27" t="s">
        <v>289</v>
      </c>
      <c r="B202" s="12" t="s">
        <v>55</v>
      </c>
      <c r="C202" s="13" t="s">
        <v>12</v>
      </c>
      <c r="D202" s="19">
        <v>45352</v>
      </c>
      <c r="E202" s="19">
        <v>45383</v>
      </c>
      <c r="F202" s="13">
        <v>388</v>
      </c>
    </row>
    <row r="203" spans="1:6" x14ac:dyDescent="0.3">
      <c r="A203" s="31" t="s">
        <v>290</v>
      </c>
      <c r="B203" s="15" t="s">
        <v>55</v>
      </c>
      <c r="C203" s="16" t="s">
        <v>12</v>
      </c>
      <c r="D203" s="22">
        <v>45383</v>
      </c>
      <c r="E203" s="22">
        <v>45413</v>
      </c>
      <c r="F203" s="16">
        <v>227</v>
      </c>
    </row>
    <row r="204" spans="1:6" x14ac:dyDescent="0.3">
      <c r="A204" s="27" t="s">
        <v>291</v>
      </c>
      <c r="B204" s="12" t="s">
        <v>55</v>
      </c>
      <c r="C204" s="13" t="s">
        <v>12</v>
      </c>
      <c r="D204" s="19">
        <v>45413</v>
      </c>
      <c r="E204" s="19">
        <v>45444</v>
      </c>
      <c r="F204" s="13">
        <v>275</v>
      </c>
    </row>
    <row r="205" spans="1:6" x14ac:dyDescent="0.3">
      <c r="A205" s="31" t="s">
        <v>292</v>
      </c>
      <c r="B205" s="15" t="s">
        <v>55</v>
      </c>
      <c r="C205" s="16" t="s">
        <v>12</v>
      </c>
      <c r="D205" s="22">
        <v>45444</v>
      </c>
      <c r="E205" s="22">
        <v>45474</v>
      </c>
      <c r="F205" s="16">
        <v>580</v>
      </c>
    </row>
    <row r="206" spans="1:6" x14ac:dyDescent="0.3">
      <c r="A206" s="27" t="s">
        <v>293</v>
      </c>
      <c r="B206" s="12" t="s">
        <v>55</v>
      </c>
      <c r="C206" s="13" t="s">
        <v>12</v>
      </c>
      <c r="D206" s="19">
        <v>45474</v>
      </c>
      <c r="E206" s="19">
        <v>45505</v>
      </c>
      <c r="F206" s="13">
        <v>479</v>
      </c>
    </row>
    <row r="207" spans="1:6" x14ac:dyDescent="0.3">
      <c r="A207" s="31" t="s">
        <v>294</v>
      </c>
      <c r="B207" s="15" t="s">
        <v>55</v>
      </c>
      <c r="C207" s="16" t="s">
        <v>12</v>
      </c>
      <c r="D207" s="22">
        <v>45505</v>
      </c>
      <c r="E207" s="22">
        <v>45536</v>
      </c>
      <c r="F207" s="16">
        <v>519</v>
      </c>
    </row>
    <row r="208" spans="1:6" x14ac:dyDescent="0.3">
      <c r="A208" s="27" t="s">
        <v>295</v>
      </c>
      <c r="B208" s="12" t="s">
        <v>55</v>
      </c>
      <c r="C208" s="13" t="s">
        <v>12</v>
      </c>
      <c r="D208" s="19">
        <v>45536</v>
      </c>
      <c r="E208" s="19">
        <v>45566</v>
      </c>
      <c r="F208" s="13">
        <v>362</v>
      </c>
    </row>
    <row r="209" spans="1:6" x14ac:dyDescent="0.3">
      <c r="A209" s="31" t="s">
        <v>296</v>
      </c>
      <c r="B209" s="15" t="s">
        <v>55</v>
      </c>
      <c r="C209" s="16" t="s">
        <v>12</v>
      </c>
      <c r="D209" s="22">
        <v>45566</v>
      </c>
      <c r="E209" s="22">
        <v>45597</v>
      </c>
      <c r="F209" s="16">
        <v>547</v>
      </c>
    </row>
    <row r="210" spans="1:6" x14ac:dyDescent="0.3">
      <c r="A210" s="27" t="s">
        <v>297</v>
      </c>
      <c r="B210" s="12" t="s">
        <v>55</v>
      </c>
      <c r="C210" s="13" t="s">
        <v>12</v>
      </c>
      <c r="D210" s="19">
        <v>45597</v>
      </c>
      <c r="E210" s="19">
        <v>45627</v>
      </c>
      <c r="F210" s="13">
        <v>541</v>
      </c>
    </row>
    <row r="211" spans="1:6" x14ac:dyDescent="0.3">
      <c r="A211" s="31" t="s">
        <v>298</v>
      </c>
      <c r="B211" s="15" t="s">
        <v>55</v>
      </c>
      <c r="C211" s="16" t="s">
        <v>12</v>
      </c>
      <c r="D211" s="22">
        <v>45627</v>
      </c>
      <c r="E211" s="22">
        <v>45658</v>
      </c>
      <c r="F211" s="16">
        <v>388</v>
      </c>
    </row>
    <row r="212" spans="1:6" x14ac:dyDescent="0.3">
      <c r="A212" s="27" t="s">
        <v>299</v>
      </c>
      <c r="B212" s="12" t="s">
        <v>55</v>
      </c>
      <c r="C212" s="13" t="s">
        <v>14</v>
      </c>
      <c r="D212" s="19">
        <v>45108</v>
      </c>
      <c r="E212" s="19">
        <v>45139</v>
      </c>
      <c r="F212" s="13">
        <v>35</v>
      </c>
    </row>
    <row r="213" spans="1:6" x14ac:dyDescent="0.3">
      <c r="A213" s="31" t="s">
        <v>300</v>
      </c>
      <c r="B213" s="15" t="s">
        <v>55</v>
      </c>
      <c r="C213" s="16" t="s">
        <v>14</v>
      </c>
      <c r="D213" s="22">
        <v>45139</v>
      </c>
      <c r="E213" s="22">
        <v>45170</v>
      </c>
      <c r="F213" s="16">
        <v>38</v>
      </c>
    </row>
    <row r="214" spans="1:6" x14ac:dyDescent="0.3">
      <c r="A214" s="27" t="s">
        <v>301</v>
      </c>
      <c r="B214" s="12" t="s">
        <v>55</v>
      </c>
      <c r="C214" s="13" t="s">
        <v>14</v>
      </c>
      <c r="D214" s="19">
        <v>45170</v>
      </c>
      <c r="E214" s="19">
        <v>45200</v>
      </c>
      <c r="F214" s="13">
        <v>252</v>
      </c>
    </row>
    <row r="215" spans="1:6" x14ac:dyDescent="0.3">
      <c r="A215" s="31" t="s">
        <v>302</v>
      </c>
      <c r="B215" s="15" t="s">
        <v>55</v>
      </c>
      <c r="C215" s="16" t="s">
        <v>14</v>
      </c>
      <c r="D215" s="22">
        <v>45200</v>
      </c>
      <c r="E215" s="22">
        <v>45231</v>
      </c>
      <c r="F215" s="16">
        <v>175</v>
      </c>
    </row>
    <row r="216" spans="1:6" x14ac:dyDescent="0.3">
      <c r="A216" s="27" t="s">
        <v>303</v>
      </c>
      <c r="B216" s="12" t="s">
        <v>55</v>
      </c>
      <c r="C216" s="13" t="s">
        <v>14</v>
      </c>
      <c r="D216" s="19">
        <v>45231</v>
      </c>
      <c r="E216" s="19">
        <v>45261</v>
      </c>
      <c r="F216" s="13">
        <v>268</v>
      </c>
    </row>
    <row r="217" spans="1:6" x14ac:dyDescent="0.3">
      <c r="A217" s="31" t="s">
        <v>304</v>
      </c>
      <c r="B217" s="15" t="s">
        <v>55</v>
      </c>
      <c r="C217" s="16" t="s">
        <v>14</v>
      </c>
      <c r="D217" s="22">
        <v>45261</v>
      </c>
      <c r="E217" s="22">
        <v>45292</v>
      </c>
      <c r="F217" s="16">
        <v>171</v>
      </c>
    </row>
    <row r="218" spans="1:6" x14ac:dyDescent="0.3">
      <c r="A218" s="27" t="s">
        <v>305</v>
      </c>
      <c r="B218" s="12" t="s">
        <v>55</v>
      </c>
      <c r="C218" s="13" t="s">
        <v>14</v>
      </c>
      <c r="D218" s="19">
        <v>45292</v>
      </c>
      <c r="E218" s="19">
        <v>45323</v>
      </c>
      <c r="F218" s="13">
        <v>395</v>
      </c>
    </row>
    <row r="219" spans="1:6" x14ac:dyDescent="0.3">
      <c r="A219" s="31" t="s">
        <v>306</v>
      </c>
      <c r="B219" s="15" t="s">
        <v>55</v>
      </c>
      <c r="C219" s="16" t="s">
        <v>14</v>
      </c>
      <c r="D219" s="22">
        <v>45323</v>
      </c>
      <c r="E219" s="22">
        <v>45352</v>
      </c>
      <c r="F219" s="16">
        <v>324</v>
      </c>
    </row>
    <row r="220" spans="1:6" x14ac:dyDescent="0.3">
      <c r="A220" s="27" t="s">
        <v>307</v>
      </c>
      <c r="B220" s="12" t="s">
        <v>55</v>
      </c>
      <c r="C220" s="13" t="s">
        <v>14</v>
      </c>
      <c r="D220" s="19">
        <v>45352</v>
      </c>
      <c r="E220" s="19">
        <v>45383</v>
      </c>
      <c r="F220" s="13">
        <v>424</v>
      </c>
    </row>
    <row r="221" spans="1:6" x14ac:dyDescent="0.3">
      <c r="A221" s="31" t="s">
        <v>308</v>
      </c>
      <c r="B221" s="15" t="s">
        <v>55</v>
      </c>
      <c r="C221" s="16" t="s">
        <v>14</v>
      </c>
      <c r="D221" s="22">
        <v>45383</v>
      </c>
      <c r="E221" s="22">
        <v>45413</v>
      </c>
      <c r="F221" s="16">
        <v>231</v>
      </c>
    </row>
    <row r="222" spans="1:6" x14ac:dyDescent="0.3">
      <c r="A222" s="27" t="s">
        <v>309</v>
      </c>
      <c r="B222" s="12" t="s">
        <v>55</v>
      </c>
      <c r="C222" s="13" t="s">
        <v>14</v>
      </c>
      <c r="D222" s="19">
        <v>45413</v>
      </c>
      <c r="E222" s="19">
        <v>45444</v>
      </c>
      <c r="F222" s="13">
        <v>383</v>
      </c>
    </row>
    <row r="223" spans="1:6" x14ac:dyDescent="0.3">
      <c r="A223" s="31" t="s">
        <v>310</v>
      </c>
      <c r="B223" s="15" t="s">
        <v>55</v>
      </c>
      <c r="C223" s="16" t="s">
        <v>14</v>
      </c>
      <c r="D223" s="22">
        <v>45444</v>
      </c>
      <c r="E223" s="22">
        <v>45474</v>
      </c>
      <c r="F223" s="16">
        <v>350</v>
      </c>
    </row>
    <row r="224" spans="1:6" x14ac:dyDescent="0.3">
      <c r="A224" s="27" t="s">
        <v>311</v>
      </c>
      <c r="B224" s="12" t="s">
        <v>55</v>
      </c>
      <c r="C224" s="13" t="s">
        <v>14</v>
      </c>
      <c r="D224" s="19">
        <v>45474</v>
      </c>
      <c r="E224" s="19">
        <v>45505</v>
      </c>
      <c r="F224" s="13">
        <v>420</v>
      </c>
    </row>
    <row r="225" spans="1:6" x14ac:dyDescent="0.3">
      <c r="A225" s="31" t="s">
        <v>312</v>
      </c>
      <c r="B225" s="15" t="s">
        <v>55</v>
      </c>
      <c r="C225" s="16" t="s">
        <v>14</v>
      </c>
      <c r="D225" s="22">
        <v>45505</v>
      </c>
      <c r="E225" s="22">
        <v>45536</v>
      </c>
      <c r="F225" s="16">
        <v>597</v>
      </c>
    </row>
    <row r="226" spans="1:6" x14ac:dyDescent="0.3">
      <c r="A226" s="27" t="s">
        <v>313</v>
      </c>
      <c r="B226" s="12" t="s">
        <v>55</v>
      </c>
      <c r="C226" s="13" t="s">
        <v>14</v>
      </c>
      <c r="D226" s="19">
        <v>45536</v>
      </c>
      <c r="E226" s="19">
        <v>45566</v>
      </c>
      <c r="F226" s="13">
        <v>444</v>
      </c>
    </row>
    <row r="227" spans="1:6" x14ac:dyDescent="0.3">
      <c r="A227" s="31" t="s">
        <v>314</v>
      </c>
      <c r="B227" s="15" t="s">
        <v>55</v>
      </c>
      <c r="C227" s="16" t="s">
        <v>14</v>
      </c>
      <c r="D227" s="22">
        <v>45566</v>
      </c>
      <c r="E227" s="22">
        <v>45597</v>
      </c>
      <c r="F227" s="16">
        <v>409</v>
      </c>
    </row>
    <row r="228" spans="1:6" x14ac:dyDescent="0.3">
      <c r="A228" s="27" t="s">
        <v>315</v>
      </c>
      <c r="B228" s="12" t="s">
        <v>55</v>
      </c>
      <c r="C228" s="13" t="s">
        <v>14</v>
      </c>
      <c r="D228" s="19">
        <v>45597</v>
      </c>
      <c r="E228" s="19">
        <v>45627</v>
      </c>
      <c r="F228" s="13">
        <v>465</v>
      </c>
    </row>
    <row r="229" spans="1:6" x14ac:dyDescent="0.3">
      <c r="A229" s="31" t="s">
        <v>316</v>
      </c>
      <c r="B229" s="15" t="s">
        <v>55</v>
      </c>
      <c r="C229" s="16" t="s">
        <v>14</v>
      </c>
      <c r="D229" s="22">
        <v>45627</v>
      </c>
      <c r="E229" s="22">
        <v>45658</v>
      </c>
      <c r="F229" s="16">
        <v>284</v>
      </c>
    </row>
    <row r="230" spans="1:6" x14ac:dyDescent="0.3">
      <c r="A230" s="27" t="s">
        <v>317</v>
      </c>
      <c r="B230" s="12" t="s">
        <v>55</v>
      </c>
      <c r="C230" s="13" t="s">
        <v>16</v>
      </c>
      <c r="D230" s="19">
        <v>45108</v>
      </c>
      <c r="E230" s="19">
        <v>45139</v>
      </c>
      <c r="F230" s="13">
        <v>61</v>
      </c>
    </row>
    <row r="231" spans="1:6" x14ac:dyDescent="0.3">
      <c r="A231" s="31" t="s">
        <v>318</v>
      </c>
      <c r="B231" s="15" t="s">
        <v>55</v>
      </c>
      <c r="C231" s="16" t="s">
        <v>16</v>
      </c>
      <c r="D231" s="22">
        <v>45139</v>
      </c>
      <c r="E231" s="22">
        <v>45170</v>
      </c>
      <c r="F231" s="16">
        <v>53</v>
      </c>
    </row>
    <row r="232" spans="1:6" x14ac:dyDescent="0.3">
      <c r="A232" s="27" t="s">
        <v>319</v>
      </c>
      <c r="B232" s="12" t="s">
        <v>55</v>
      </c>
      <c r="C232" s="13" t="s">
        <v>16</v>
      </c>
      <c r="D232" s="19">
        <v>45170</v>
      </c>
      <c r="E232" s="19">
        <v>45200</v>
      </c>
      <c r="F232" s="13">
        <v>301</v>
      </c>
    </row>
    <row r="233" spans="1:6" x14ac:dyDescent="0.3">
      <c r="A233" s="31" t="s">
        <v>320</v>
      </c>
      <c r="B233" s="15" t="s">
        <v>55</v>
      </c>
      <c r="C233" s="16" t="s">
        <v>16</v>
      </c>
      <c r="D233" s="22">
        <v>45200</v>
      </c>
      <c r="E233" s="22">
        <v>45231</v>
      </c>
      <c r="F233" s="16">
        <v>254</v>
      </c>
    </row>
    <row r="234" spans="1:6" x14ac:dyDescent="0.3">
      <c r="A234" s="27" t="s">
        <v>321</v>
      </c>
      <c r="B234" s="12" t="s">
        <v>55</v>
      </c>
      <c r="C234" s="13" t="s">
        <v>16</v>
      </c>
      <c r="D234" s="19">
        <v>45231</v>
      </c>
      <c r="E234" s="19">
        <v>45261</v>
      </c>
      <c r="F234" s="13">
        <v>318</v>
      </c>
    </row>
    <row r="235" spans="1:6" x14ac:dyDescent="0.3">
      <c r="A235" s="31" t="s">
        <v>322</v>
      </c>
      <c r="B235" s="15" t="s">
        <v>55</v>
      </c>
      <c r="C235" s="16" t="s">
        <v>16</v>
      </c>
      <c r="D235" s="22">
        <v>45261</v>
      </c>
      <c r="E235" s="22">
        <v>45292</v>
      </c>
      <c r="F235" s="16">
        <v>148</v>
      </c>
    </row>
    <row r="236" spans="1:6" x14ac:dyDescent="0.3">
      <c r="A236" s="27" t="s">
        <v>323</v>
      </c>
      <c r="B236" s="12" t="s">
        <v>55</v>
      </c>
      <c r="C236" s="13" t="s">
        <v>16</v>
      </c>
      <c r="D236" s="19">
        <v>45292</v>
      </c>
      <c r="E236" s="19">
        <v>45323</v>
      </c>
      <c r="F236" s="13">
        <v>518</v>
      </c>
    </row>
    <row r="237" spans="1:6" x14ac:dyDescent="0.3">
      <c r="A237" s="31" t="s">
        <v>324</v>
      </c>
      <c r="B237" s="15" t="s">
        <v>55</v>
      </c>
      <c r="C237" s="16" t="s">
        <v>16</v>
      </c>
      <c r="D237" s="22">
        <v>45323</v>
      </c>
      <c r="E237" s="22">
        <v>45352</v>
      </c>
      <c r="F237" s="16">
        <v>340</v>
      </c>
    </row>
    <row r="238" spans="1:6" x14ac:dyDescent="0.3">
      <c r="A238" s="27" t="s">
        <v>325</v>
      </c>
      <c r="B238" s="12" t="s">
        <v>55</v>
      </c>
      <c r="C238" s="13" t="s">
        <v>16</v>
      </c>
      <c r="D238" s="19">
        <v>45352</v>
      </c>
      <c r="E238" s="19">
        <v>45383</v>
      </c>
      <c r="F238" s="13">
        <v>462</v>
      </c>
    </row>
    <row r="239" spans="1:6" x14ac:dyDescent="0.3">
      <c r="A239" s="31" t="s">
        <v>326</v>
      </c>
      <c r="B239" s="15" t="s">
        <v>55</v>
      </c>
      <c r="C239" s="16" t="s">
        <v>16</v>
      </c>
      <c r="D239" s="22">
        <v>45383</v>
      </c>
      <c r="E239" s="22">
        <v>45413</v>
      </c>
      <c r="F239" s="16">
        <v>258</v>
      </c>
    </row>
    <row r="240" spans="1:6" x14ac:dyDescent="0.3">
      <c r="A240" s="27" t="s">
        <v>327</v>
      </c>
      <c r="B240" s="12" t="s">
        <v>55</v>
      </c>
      <c r="C240" s="13" t="s">
        <v>16</v>
      </c>
      <c r="D240" s="19">
        <v>45413</v>
      </c>
      <c r="E240" s="19">
        <v>45444</v>
      </c>
      <c r="F240" s="13">
        <v>356</v>
      </c>
    </row>
    <row r="241" spans="1:6" x14ac:dyDescent="0.3">
      <c r="A241" s="31" t="s">
        <v>328</v>
      </c>
      <c r="B241" s="15" t="s">
        <v>55</v>
      </c>
      <c r="C241" s="16" t="s">
        <v>16</v>
      </c>
      <c r="D241" s="22">
        <v>45444</v>
      </c>
      <c r="E241" s="22">
        <v>45474</v>
      </c>
      <c r="F241" s="16">
        <v>563</v>
      </c>
    </row>
    <row r="242" spans="1:6" x14ac:dyDescent="0.3">
      <c r="A242" s="27" t="s">
        <v>329</v>
      </c>
      <c r="B242" s="12" t="s">
        <v>55</v>
      </c>
      <c r="C242" s="13" t="s">
        <v>16</v>
      </c>
      <c r="D242" s="19">
        <v>45474</v>
      </c>
      <c r="E242" s="19">
        <v>45505</v>
      </c>
      <c r="F242" s="13">
        <v>687</v>
      </c>
    </row>
    <row r="243" spans="1:6" x14ac:dyDescent="0.3">
      <c r="A243" s="31" t="s">
        <v>330</v>
      </c>
      <c r="B243" s="15" t="s">
        <v>55</v>
      </c>
      <c r="C243" s="16" t="s">
        <v>16</v>
      </c>
      <c r="D243" s="22">
        <v>45505</v>
      </c>
      <c r="E243" s="22">
        <v>45536</v>
      </c>
      <c r="F243" s="16">
        <v>547</v>
      </c>
    </row>
    <row r="244" spans="1:6" x14ac:dyDescent="0.3">
      <c r="A244" s="27" t="s">
        <v>331</v>
      </c>
      <c r="B244" s="12" t="s">
        <v>55</v>
      </c>
      <c r="C244" s="13" t="s">
        <v>16</v>
      </c>
      <c r="D244" s="19">
        <v>45536</v>
      </c>
      <c r="E244" s="19">
        <v>45566</v>
      </c>
      <c r="F244" s="13">
        <v>347</v>
      </c>
    </row>
    <row r="245" spans="1:6" x14ac:dyDescent="0.3">
      <c r="A245" s="31" t="s">
        <v>332</v>
      </c>
      <c r="B245" s="15" t="s">
        <v>55</v>
      </c>
      <c r="C245" s="16" t="s">
        <v>16</v>
      </c>
      <c r="D245" s="22">
        <v>45566</v>
      </c>
      <c r="E245" s="22">
        <v>45597</v>
      </c>
      <c r="F245" s="16">
        <v>425</v>
      </c>
    </row>
    <row r="246" spans="1:6" x14ac:dyDescent="0.3">
      <c r="A246" s="27" t="s">
        <v>333</v>
      </c>
      <c r="B246" s="12" t="s">
        <v>55</v>
      </c>
      <c r="C246" s="13" t="s">
        <v>16</v>
      </c>
      <c r="D246" s="19">
        <v>45597</v>
      </c>
      <c r="E246" s="19">
        <v>45627</v>
      </c>
      <c r="F246" s="13">
        <v>444</v>
      </c>
    </row>
    <row r="247" spans="1:6" x14ac:dyDescent="0.3">
      <c r="A247" s="31" t="s">
        <v>334</v>
      </c>
      <c r="B247" s="15" t="s">
        <v>55</v>
      </c>
      <c r="C247" s="16" t="s">
        <v>16</v>
      </c>
      <c r="D247" s="22">
        <v>45627</v>
      </c>
      <c r="E247" s="22">
        <v>45658</v>
      </c>
      <c r="F247" s="16">
        <v>225</v>
      </c>
    </row>
    <row r="248" spans="1:6" x14ac:dyDescent="0.3">
      <c r="A248" s="27" t="s">
        <v>335</v>
      </c>
      <c r="B248" s="12" t="s">
        <v>55</v>
      </c>
      <c r="C248" s="13" t="s">
        <v>21</v>
      </c>
      <c r="D248" s="19">
        <v>45413</v>
      </c>
      <c r="E248" s="19">
        <v>45444</v>
      </c>
      <c r="F248" s="13">
        <v>370</v>
      </c>
    </row>
    <row r="249" spans="1:6" x14ac:dyDescent="0.3">
      <c r="A249" s="31" t="s">
        <v>336</v>
      </c>
      <c r="B249" s="15" t="s">
        <v>55</v>
      </c>
      <c r="C249" s="16" t="s">
        <v>21</v>
      </c>
      <c r="D249" s="22">
        <v>45444</v>
      </c>
      <c r="E249" s="22">
        <v>45474</v>
      </c>
      <c r="F249" s="16">
        <v>368</v>
      </c>
    </row>
    <row r="250" spans="1:6" x14ac:dyDescent="0.3">
      <c r="A250" s="27" t="s">
        <v>337</v>
      </c>
      <c r="B250" s="12" t="s">
        <v>55</v>
      </c>
      <c r="C250" s="13" t="s">
        <v>21</v>
      </c>
      <c r="D250" s="19">
        <v>45474</v>
      </c>
      <c r="E250" s="19">
        <v>45505</v>
      </c>
      <c r="F250" s="13">
        <v>546</v>
      </c>
    </row>
    <row r="251" spans="1:6" x14ac:dyDescent="0.3">
      <c r="A251" s="31" t="s">
        <v>338</v>
      </c>
      <c r="B251" s="15" t="s">
        <v>55</v>
      </c>
      <c r="C251" s="16" t="s">
        <v>21</v>
      </c>
      <c r="D251" s="22">
        <v>45505</v>
      </c>
      <c r="E251" s="22">
        <v>45536</v>
      </c>
      <c r="F251" s="16">
        <v>621</v>
      </c>
    </row>
    <row r="252" spans="1:6" x14ac:dyDescent="0.3">
      <c r="A252" s="27" t="s">
        <v>339</v>
      </c>
      <c r="B252" s="12" t="s">
        <v>55</v>
      </c>
      <c r="C252" s="13" t="s">
        <v>21</v>
      </c>
      <c r="D252" s="19">
        <v>45536</v>
      </c>
      <c r="E252" s="19">
        <v>45566</v>
      </c>
      <c r="F252" s="13">
        <v>380</v>
      </c>
    </row>
    <row r="253" spans="1:6" x14ac:dyDescent="0.3">
      <c r="A253" s="31" t="s">
        <v>340</v>
      </c>
      <c r="B253" s="15" t="s">
        <v>55</v>
      </c>
      <c r="C253" s="16" t="s">
        <v>21</v>
      </c>
      <c r="D253" s="22">
        <v>45566</v>
      </c>
      <c r="E253" s="22">
        <v>45597</v>
      </c>
      <c r="F253" s="16">
        <v>484</v>
      </c>
    </row>
    <row r="254" spans="1:6" x14ac:dyDescent="0.3">
      <c r="A254" s="27" t="s">
        <v>341</v>
      </c>
      <c r="B254" s="12" t="s">
        <v>55</v>
      </c>
      <c r="C254" s="13" t="s">
        <v>21</v>
      </c>
      <c r="D254" s="19">
        <v>45597</v>
      </c>
      <c r="E254" s="19">
        <v>45627</v>
      </c>
      <c r="F254" s="13">
        <v>405</v>
      </c>
    </row>
    <row r="255" spans="1:6" x14ac:dyDescent="0.3">
      <c r="A255" s="31" t="s">
        <v>342</v>
      </c>
      <c r="B255" s="15" t="s">
        <v>55</v>
      </c>
      <c r="C255" s="16" t="s">
        <v>21</v>
      </c>
      <c r="D255" s="22">
        <v>45627</v>
      </c>
      <c r="E255" s="22">
        <v>45658</v>
      </c>
      <c r="F255" s="16">
        <v>320</v>
      </c>
    </row>
    <row r="256" spans="1:6" x14ac:dyDescent="0.3">
      <c r="A256" s="27" t="s">
        <v>343</v>
      </c>
      <c r="B256" s="12" t="s">
        <v>32</v>
      </c>
      <c r="C256" s="13" t="s">
        <v>12</v>
      </c>
      <c r="D256" s="19">
        <v>45107</v>
      </c>
      <c r="E256" s="19">
        <v>45110</v>
      </c>
      <c r="F256" s="13">
        <v>2</v>
      </c>
    </row>
    <row r="257" spans="1:6" x14ac:dyDescent="0.3">
      <c r="A257" s="31" t="s">
        <v>344</v>
      </c>
      <c r="B257" s="15" t="s">
        <v>32</v>
      </c>
      <c r="C257" s="16" t="s">
        <v>5</v>
      </c>
      <c r="D257" s="22">
        <v>45101</v>
      </c>
      <c r="E257" s="22">
        <v>45104</v>
      </c>
      <c r="F257" s="16">
        <v>2</v>
      </c>
    </row>
    <row r="258" spans="1:6" x14ac:dyDescent="0.3">
      <c r="A258" s="27" t="s">
        <v>345</v>
      </c>
      <c r="B258" s="12" t="s">
        <v>32</v>
      </c>
      <c r="C258" s="13" t="s">
        <v>12</v>
      </c>
      <c r="D258" s="19">
        <v>45100</v>
      </c>
      <c r="E258" s="19">
        <v>45112</v>
      </c>
      <c r="F258" s="13">
        <v>6</v>
      </c>
    </row>
    <row r="259" spans="1:6" x14ac:dyDescent="0.3">
      <c r="A259" s="31" t="s">
        <v>346</v>
      </c>
      <c r="B259" s="15" t="s">
        <v>32</v>
      </c>
      <c r="C259" s="16" t="s">
        <v>5</v>
      </c>
      <c r="D259" s="22">
        <v>45112</v>
      </c>
      <c r="E259" s="22">
        <v>45120</v>
      </c>
      <c r="F259" s="16">
        <v>6</v>
      </c>
    </row>
    <row r="260" spans="1:6" x14ac:dyDescent="0.3">
      <c r="A260" s="27" t="s">
        <v>347</v>
      </c>
      <c r="B260" s="12" t="s">
        <v>32</v>
      </c>
      <c r="C260" s="13" t="s">
        <v>12</v>
      </c>
      <c r="D260" s="19">
        <v>45120</v>
      </c>
      <c r="E260" s="19">
        <v>45122</v>
      </c>
      <c r="F260" s="13">
        <v>58</v>
      </c>
    </row>
    <row r="261" spans="1:6" x14ac:dyDescent="0.3">
      <c r="A261" s="31" t="s">
        <v>348</v>
      </c>
      <c r="B261" s="15" t="s">
        <v>32</v>
      </c>
      <c r="C261" s="16" t="s">
        <v>5</v>
      </c>
      <c r="D261" s="22">
        <v>45122</v>
      </c>
      <c r="E261" s="22">
        <v>45133</v>
      </c>
      <c r="F261" s="16">
        <v>78</v>
      </c>
    </row>
    <row r="262" spans="1:6" x14ac:dyDescent="0.3">
      <c r="A262" s="27" t="s">
        <v>349</v>
      </c>
      <c r="B262" s="12" t="s">
        <v>32</v>
      </c>
      <c r="C262" s="13" t="s">
        <v>14</v>
      </c>
      <c r="D262" s="19">
        <v>45133</v>
      </c>
      <c r="E262" s="19">
        <v>45136</v>
      </c>
      <c r="F262" s="13">
        <v>51</v>
      </c>
    </row>
    <row r="263" spans="1:6" x14ac:dyDescent="0.3">
      <c r="A263" s="31" t="s">
        <v>350</v>
      </c>
      <c r="B263" s="15" t="s">
        <v>32</v>
      </c>
      <c r="C263" s="16" t="s">
        <v>16</v>
      </c>
      <c r="D263" s="22">
        <v>45119</v>
      </c>
      <c r="E263" s="22">
        <v>45151</v>
      </c>
      <c r="F263" s="16">
        <v>75</v>
      </c>
    </row>
    <row r="264" spans="1:6" x14ac:dyDescent="0.3">
      <c r="A264" s="27" t="s">
        <v>351</v>
      </c>
      <c r="B264" s="12" t="s">
        <v>32</v>
      </c>
      <c r="C264" s="13" t="s">
        <v>5</v>
      </c>
      <c r="D264" s="19">
        <v>45151</v>
      </c>
      <c r="E264" s="19">
        <v>45194</v>
      </c>
      <c r="F264" s="13">
        <v>66</v>
      </c>
    </row>
    <row r="265" spans="1:6" x14ac:dyDescent="0.3">
      <c r="A265" s="31" t="s">
        <v>352</v>
      </c>
      <c r="B265" s="15" t="s">
        <v>32</v>
      </c>
      <c r="C265" s="16" t="s">
        <v>5</v>
      </c>
      <c r="D265" s="22">
        <v>45194</v>
      </c>
      <c r="E265" s="22">
        <v>45224</v>
      </c>
      <c r="F265" s="16">
        <v>56</v>
      </c>
    </row>
    <row r="266" spans="1:6" x14ac:dyDescent="0.3">
      <c r="A266" s="27" t="s">
        <v>353</v>
      </c>
      <c r="B266" s="12" t="s">
        <v>32</v>
      </c>
      <c r="C266" s="13" t="s">
        <v>5</v>
      </c>
      <c r="D266" s="19">
        <v>45224</v>
      </c>
      <c r="E266" s="19">
        <v>45249</v>
      </c>
      <c r="F266" s="13">
        <v>363</v>
      </c>
    </row>
    <row r="267" spans="1:6" x14ac:dyDescent="0.3">
      <c r="A267" s="31" t="s">
        <v>354</v>
      </c>
      <c r="B267" s="15" t="s">
        <v>32</v>
      </c>
      <c r="C267" s="16" t="s">
        <v>5</v>
      </c>
      <c r="D267" s="22">
        <v>45249</v>
      </c>
      <c r="E267" s="22">
        <v>45278</v>
      </c>
      <c r="F267" s="16">
        <v>345</v>
      </c>
    </row>
    <row r="268" spans="1:6" x14ac:dyDescent="0.3">
      <c r="A268" s="27" t="s">
        <v>355</v>
      </c>
      <c r="B268" s="12" t="s">
        <v>32</v>
      </c>
      <c r="C268" s="13" t="s">
        <v>5</v>
      </c>
      <c r="D268" s="19">
        <v>45278</v>
      </c>
      <c r="E268" s="19">
        <v>45302</v>
      </c>
      <c r="F268" s="13">
        <v>235</v>
      </c>
    </row>
    <row r="269" spans="1:6" x14ac:dyDescent="0.3">
      <c r="A269" s="31" t="s">
        <v>356</v>
      </c>
      <c r="B269" s="15" t="s">
        <v>32</v>
      </c>
      <c r="C269" s="16" t="s">
        <v>5</v>
      </c>
      <c r="D269" s="22">
        <v>45302</v>
      </c>
      <c r="E269" s="22">
        <v>45346</v>
      </c>
      <c r="F269" s="16">
        <v>440</v>
      </c>
    </row>
    <row r="270" spans="1:6" x14ac:dyDescent="0.3">
      <c r="A270" s="27" t="s">
        <v>357</v>
      </c>
      <c r="B270" s="12" t="s">
        <v>32</v>
      </c>
      <c r="C270" s="13" t="s">
        <v>5</v>
      </c>
      <c r="D270" s="19">
        <v>45346</v>
      </c>
      <c r="E270" s="19">
        <v>45378</v>
      </c>
      <c r="F270" s="13">
        <v>1191</v>
      </c>
    </row>
    <row r="271" spans="1:6" x14ac:dyDescent="0.3">
      <c r="A271" s="31" t="s">
        <v>358</v>
      </c>
      <c r="B271" s="15" t="s">
        <v>32</v>
      </c>
      <c r="C271" s="16" t="s">
        <v>5</v>
      </c>
      <c r="D271" s="22">
        <v>45378</v>
      </c>
      <c r="E271" s="22">
        <v>45408</v>
      </c>
      <c r="F271" s="16">
        <v>434</v>
      </c>
    </row>
    <row r="272" spans="1:6" x14ac:dyDescent="0.3">
      <c r="A272" s="27" t="s">
        <v>359</v>
      </c>
      <c r="B272" s="12" t="s">
        <v>32</v>
      </c>
      <c r="C272" s="13" t="s">
        <v>5</v>
      </c>
      <c r="D272" s="19">
        <v>45408</v>
      </c>
      <c r="E272" s="19">
        <v>45426</v>
      </c>
      <c r="F272" s="13">
        <v>759</v>
      </c>
    </row>
    <row r="273" spans="1:6" x14ac:dyDescent="0.3">
      <c r="A273" s="31" t="s">
        <v>360</v>
      </c>
      <c r="B273" s="15" t="s">
        <v>32</v>
      </c>
      <c r="C273" s="16" t="s">
        <v>5</v>
      </c>
      <c r="D273" s="22">
        <v>45426</v>
      </c>
      <c r="E273" s="22">
        <v>45464</v>
      </c>
      <c r="F273" s="16">
        <v>860</v>
      </c>
    </row>
    <row r="274" spans="1:6" x14ac:dyDescent="0.3">
      <c r="A274" s="27" t="s">
        <v>361</v>
      </c>
      <c r="B274" s="12" t="s">
        <v>32</v>
      </c>
      <c r="C274" s="13" t="s">
        <v>5</v>
      </c>
      <c r="D274" s="19">
        <v>45464</v>
      </c>
      <c r="E274" s="19">
        <v>45485</v>
      </c>
      <c r="F274" s="13">
        <v>998</v>
      </c>
    </row>
    <row r="275" spans="1:6" x14ac:dyDescent="0.3">
      <c r="A275" s="31" t="s">
        <v>362</v>
      </c>
      <c r="B275" s="15" t="s">
        <v>32</v>
      </c>
      <c r="C275" s="16" t="s">
        <v>5</v>
      </c>
      <c r="D275" s="22">
        <v>45485</v>
      </c>
      <c r="E275" s="22">
        <v>45528</v>
      </c>
      <c r="F275" s="16">
        <v>1108</v>
      </c>
    </row>
    <row r="276" spans="1:6" x14ac:dyDescent="0.3">
      <c r="A276" s="27" t="s">
        <v>363</v>
      </c>
      <c r="B276" s="12" t="s">
        <v>32</v>
      </c>
      <c r="C276" s="13" t="s">
        <v>5</v>
      </c>
      <c r="D276" s="19">
        <v>45528</v>
      </c>
      <c r="E276" s="19">
        <v>45563</v>
      </c>
      <c r="F276" s="13">
        <v>1727</v>
      </c>
    </row>
    <row r="277" spans="1:6" x14ac:dyDescent="0.3">
      <c r="A277" s="31" t="s">
        <v>364</v>
      </c>
      <c r="B277" s="15" t="s">
        <v>32</v>
      </c>
      <c r="C277" s="16" t="s">
        <v>5</v>
      </c>
      <c r="D277" s="22">
        <v>45563</v>
      </c>
      <c r="E277" s="22">
        <v>45594</v>
      </c>
      <c r="F277" s="16">
        <v>514</v>
      </c>
    </row>
    <row r="278" spans="1:6" x14ac:dyDescent="0.3">
      <c r="A278" s="27" t="s">
        <v>365</v>
      </c>
      <c r="B278" s="12" t="s">
        <v>32</v>
      </c>
      <c r="C278" s="13" t="s">
        <v>5</v>
      </c>
      <c r="D278" s="19">
        <v>45594</v>
      </c>
      <c r="E278" s="19">
        <v>45606</v>
      </c>
      <c r="F278" s="13">
        <v>752</v>
      </c>
    </row>
    <row r="279" spans="1:6" x14ac:dyDescent="0.3">
      <c r="A279" s="31" t="s">
        <v>366</v>
      </c>
      <c r="B279" s="15" t="s">
        <v>32</v>
      </c>
      <c r="C279" s="16" t="s">
        <v>5</v>
      </c>
      <c r="D279" s="22">
        <v>45606</v>
      </c>
      <c r="E279" s="22">
        <v>45638</v>
      </c>
      <c r="F279" s="16">
        <v>983</v>
      </c>
    </row>
    <row r="280" spans="1:6" x14ac:dyDescent="0.3">
      <c r="A280" s="27" t="s">
        <v>367</v>
      </c>
      <c r="B280" s="12" t="s">
        <v>32</v>
      </c>
      <c r="C280" s="13" t="s">
        <v>5</v>
      </c>
      <c r="D280" s="19">
        <v>45638</v>
      </c>
      <c r="E280" s="19">
        <v>45680</v>
      </c>
      <c r="F280" s="13">
        <v>569</v>
      </c>
    </row>
    <row r="281" spans="1:6" x14ac:dyDescent="0.3">
      <c r="A281" s="31" t="s">
        <v>368</v>
      </c>
      <c r="B281" s="15" t="s">
        <v>32</v>
      </c>
      <c r="C281" s="16" t="s">
        <v>5</v>
      </c>
      <c r="D281" s="22">
        <v>45680</v>
      </c>
      <c r="E281" s="22">
        <v>45683</v>
      </c>
      <c r="F281" s="16">
        <v>1673</v>
      </c>
    </row>
    <row r="282" spans="1:6" x14ac:dyDescent="0.3">
      <c r="A282" s="27" t="s">
        <v>369</v>
      </c>
      <c r="B282" s="12" t="s">
        <v>32</v>
      </c>
      <c r="C282" s="13" t="s">
        <v>12</v>
      </c>
      <c r="D282" s="19">
        <v>45165</v>
      </c>
      <c r="E282" s="19">
        <v>45182</v>
      </c>
      <c r="F282" s="13">
        <v>72</v>
      </c>
    </row>
    <row r="283" spans="1:6" x14ac:dyDescent="0.3">
      <c r="A283" s="31" t="s">
        <v>370</v>
      </c>
      <c r="B283" s="15" t="s">
        <v>32</v>
      </c>
      <c r="C283" s="16" t="s">
        <v>12</v>
      </c>
      <c r="D283" s="22">
        <v>45182</v>
      </c>
      <c r="E283" s="22">
        <v>45216</v>
      </c>
      <c r="F283" s="16">
        <v>83</v>
      </c>
    </row>
    <row r="284" spans="1:6" x14ac:dyDescent="0.3">
      <c r="A284" s="27" t="s">
        <v>371</v>
      </c>
      <c r="B284" s="12" t="s">
        <v>32</v>
      </c>
      <c r="C284" s="13" t="s">
        <v>12</v>
      </c>
      <c r="D284" s="19">
        <v>45216</v>
      </c>
      <c r="E284" s="19">
        <v>45252</v>
      </c>
      <c r="F284" s="13">
        <v>300</v>
      </c>
    </row>
    <row r="285" spans="1:6" x14ac:dyDescent="0.3">
      <c r="A285" s="31" t="s">
        <v>372</v>
      </c>
      <c r="B285" s="15" t="s">
        <v>32</v>
      </c>
      <c r="C285" s="16" t="s">
        <v>12</v>
      </c>
      <c r="D285" s="22">
        <v>45252</v>
      </c>
      <c r="E285" s="22">
        <v>45274</v>
      </c>
      <c r="F285" s="16">
        <v>405</v>
      </c>
    </row>
    <row r="286" spans="1:6" x14ac:dyDescent="0.3">
      <c r="A286" s="27" t="s">
        <v>373</v>
      </c>
      <c r="B286" s="12" t="s">
        <v>32</v>
      </c>
      <c r="C286" s="13" t="s">
        <v>12</v>
      </c>
      <c r="D286" s="19">
        <v>45274</v>
      </c>
      <c r="E286" s="19">
        <v>45301</v>
      </c>
      <c r="F286" s="13">
        <v>521</v>
      </c>
    </row>
    <row r="287" spans="1:6" x14ac:dyDescent="0.3">
      <c r="A287" s="31" t="s">
        <v>374</v>
      </c>
      <c r="B287" s="15" t="s">
        <v>32</v>
      </c>
      <c r="C287" s="16" t="s">
        <v>12</v>
      </c>
      <c r="D287" s="22">
        <v>45301</v>
      </c>
      <c r="E287" s="22">
        <v>45342</v>
      </c>
      <c r="F287" s="16">
        <v>284</v>
      </c>
    </row>
    <row r="288" spans="1:6" x14ac:dyDescent="0.3">
      <c r="A288" s="27" t="s">
        <v>375</v>
      </c>
      <c r="B288" s="12" t="s">
        <v>32</v>
      </c>
      <c r="C288" s="13" t="s">
        <v>12</v>
      </c>
      <c r="D288" s="19">
        <v>45342</v>
      </c>
      <c r="E288" s="19">
        <v>45366</v>
      </c>
      <c r="F288" s="13">
        <v>1323</v>
      </c>
    </row>
    <row r="289" spans="1:6" x14ac:dyDescent="0.3">
      <c r="A289" s="31" t="s">
        <v>376</v>
      </c>
      <c r="B289" s="15" t="s">
        <v>32</v>
      </c>
      <c r="C289" s="16" t="s">
        <v>12</v>
      </c>
      <c r="D289" s="22">
        <v>45366</v>
      </c>
      <c r="E289" s="22">
        <v>45398</v>
      </c>
      <c r="F289" s="16">
        <v>1097</v>
      </c>
    </row>
    <row r="290" spans="1:6" x14ac:dyDescent="0.3">
      <c r="A290" s="27" t="s">
        <v>377</v>
      </c>
      <c r="B290" s="12" t="s">
        <v>32</v>
      </c>
      <c r="C290" s="13" t="s">
        <v>12</v>
      </c>
      <c r="D290" s="19">
        <v>45398</v>
      </c>
      <c r="E290" s="19">
        <v>45431</v>
      </c>
      <c r="F290" s="13">
        <v>759</v>
      </c>
    </row>
    <row r="291" spans="1:6" x14ac:dyDescent="0.3">
      <c r="A291" s="31" t="s">
        <v>378</v>
      </c>
      <c r="B291" s="15" t="s">
        <v>32</v>
      </c>
      <c r="C291" s="16" t="s">
        <v>12</v>
      </c>
      <c r="D291" s="22">
        <v>45431</v>
      </c>
      <c r="E291" s="22">
        <v>45462</v>
      </c>
      <c r="F291" s="16">
        <v>384</v>
      </c>
    </row>
    <row r="292" spans="1:6" x14ac:dyDescent="0.3">
      <c r="A292" s="27" t="s">
        <v>379</v>
      </c>
      <c r="B292" s="12" t="s">
        <v>32</v>
      </c>
      <c r="C292" s="13" t="s">
        <v>12</v>
      </c>
      <c r="D292" s="19">
        <v>45462</v>
      </c>
      <c r="E292" s="19">
        <v>45491</v>
      </c>
      <c r="F292" s="13">
        <v>893</v>
      </c>
    </row>
    <row r="293" spans="1:6" x14ac:dyDescent="0.3">
      <c r="A293" s="31" t="s">
        <v>380</v>
      </c>
      <c r="B293" s="15" t="s">
        <v>32</v>
      </c>
      <c r="C293" s="16" t="s">
        <v>12</v>
      </c>
      <c r="D293" s="22">
        <v>45491</v>
      </c>
      <c r="E293" s="22">
        <v>45520</v>
      </c>
      <c r="F293" s="16">
        <v>1459</v>
      </c>
    </row>
    <row r="294" spans="1:6" x14ac:dyDescent="0.3">
      <c r="A294" s="27" t="s">
        <v>381</v>
      </c>
      <c r="B294" s="12" t="s">
        <v>32</v>
      </c>
      <c r="C294" s="13" t="s">
        <v>12</v>
      </c>
      <c r="D294" s="19">
        <v>45520</v>
      </c>
      <c r="E294" s="19">
        <v>45556</v>
      </c>
      <c r="F294" s="13">
        <v>570</v>
      </c>
    </row>
    <row r="295" spans="1:6" x14ac:dyDescent="0.3">
      <c r="A295" s="31" t="s">
        <v>382</v>
      </c>
      <c r="B295" s="15" t="s">
        <v>32</v>
      </c>
      <c r="C295" s="16" t="s">
        <v>12</v>
      </c>
      <c r="D295" s="22">
        <v>45556</v>
      </c>
      <c r="E295" s="22">
        <v>45584</v>
      </c>
      <c r="F295" s="16">
        <v>690</v>
      </c>
    </row>
    <row r="296" spans="1:6" x14ac:dyDescent="0.3">
      <c r="A296" s="27" t="s">
        <v>383</v>
      </c>
      <c r="B296" s="12" t="s">
        <v>32</v>
      </c>
      <c r="C296" s="13" t="s">
        <v>12</v>
      </c>
      <c r="D296" s="19">
        <v>45584</v>
      </c>
      <c r="E296" s="19">
        <v>45615</v>
      </c>
      <c r="F296" s="13">
        <v>775</v>
      </c>
    </row>
    <row r="297" spans="1:6" x14ac:dyDescent="0.3">
      <c r="A297" s="31" t="s">
        <v>384</v>
      </c>
      <c r="B297" s="15" t="s">
        <v>32</v>
      </c>
      <c r="C297" s="16" t="s">
        <v>12</v>
      </c>
      <c r="D297" s="22">
        <v>45615</v>
      </c>
      <c r="E297" s="22">
        <v>45638</v>
      </c>
      <c r="F297" s="16">
        <v>1222</v>
      </c>
    </row>
    <row r="298" spans="1:6" x14ac:dyDescent="0.3">
      <c r="A298" s="27" t="s">
        <v>385</v>
      </c>
      <c r="B298" s="12" t="s">
        <v>32</v>
      </c>
      <c r="C298" s="13" t="s">
        <v>12</v>
      </c>
      <c r="D298" s="19">
        <v>45638</v>
      </c>
      <c r="E298" s="19">
        <v>45678</v>
      </c>
      <c r="F298" s="13">
        <v>537</v>
      </c>
    </row>
    <row r="299" spans="1:6" x14ac:dyDescent="0.3">
      <c r="A299" s="31" t="s">
        <v>386</v>
      </c>
      <c r="B299" s="15" t="s">
        <v>32</v>
      </c>
      <c r="C299" s="16" t="s">
        <v>12</v>
      </c>
      <c r="D299" s="22">
        <v>45678</v>
      </c>
      <c r="E299" s="22">
        <v>45681</v>
      </c>
      <c r="F299" s="16">
        <v>1230</v>
      </c>
    </row>
    <row r="300" spans="1:6" x14ac:dyDescent="0.3">
      <c r="A300" s="27" t="s">
        <v>387</v>
      </c>
      <c r="B300" s="12" t="s">
        <v>32</v>
      </c>
      <c r="C300" s="13" t="s">
        <v>14</v>
      </c>
      <c r="D300" s="19">
        <v>45149</v>
      </c>
      <c r="E300" s="19">
        <v>45188</v>
      </c>
      <c r="F300" s="13">
        <v>81</v>
      </c>
    </row>
    <row r="301" spans="1:6" x14ac:dyDescent="0.3">
      <c r="A301" s="31" t="s">
        <v>388</v>
      </c>
      <c r="B301" s="15" t="s">
        <v>32</v>
      </c>
      <c r="C301" s="16" t="s">
        <v>14</v>
      </c>
      <c r="D301" s="22">
        <v>45188</v>
      </c>
      <c r="E301" s="22">
        <v>45217</v>
      </c>
      <c r="F301" s="16">
        <v>56</v>
      </c>
    </row>
    <row r="302" spans="1:6" x14ac:dyDescent="0.3">
      <c r="A302" s="27" t="s">
        <v>389</v>
      </c>
      <c r="B302" s="12" t="s">
        <v>32</v>
      </c>
      <c r="C302" s="13" t="s">
        <v>14</v>
      </c>
      <c r="D302" s="19">
        <v>45217</v>
      </c>
      <c r="E302" s="19">
        <v>45241</v>
      </c>
      <c r="F302" s="13">
        <v>357</v>
      </c>
    </row>
    <row r="303" spans="1:6" x14ac:dyDescent="0.3">
      <c r="A303" s="31" t="s">
        <v>390</v>
      </c>
      <c r="B303" s="15" t="s">
        <v>32</v>
      </c>
      <c r="C303" s="16" t="s">
        <v>14</v>
      </c>
      <c r="D303" s="22">
        <v>45241</v>
      </c>
      <c r="E303" s="22">
        <v>45278</v>
      </c>
      <c r="F303" s="16">
        <v>431</v>
      </c>
    </row>
    <row r="304" spans="1:6" x14ac:dyDescent="0.3">
      <c r="A304" s="27" t="s">
        <v>391</v>
      </c>
      <c r="B304" s="12" t="s">
        <v>32</v>
      </c>
      <c r="C304" s="13" t="s">
        <v>14</v>
      </c>
      <c r="D304" s="19">
        <v>45278</v>
      </c>
      <c r="E304" s="19">
        <v>45302</v>
      </c>
      <c r="F304" s="13">
        <v>560</v>
      </c>
    </row>
    <row r="305" spans="1:6" x14ac:dyDescent="0.3">
      <c r="A305" s="31" t="s">
        <v>392</v>
      </c>
      <c r="B305" s="15" t="s">
        <v>32</v>
      </c>
      <c r="C305" s="16" t="s">
        <v>14</v>
      </c>
      <c r="D305" s="22">
        <v>45302</v>
      </c>
      <c r="E305" s="22">
        <v>45350</v>
      </c>
      <c r="F305" s="16">
        <v>240</v>
      </c>
    </row>
    <row r="306" spans="1:6" x14ac:dyDescent="0.3">
      <c r="A306" s="27" t="s">
        <v>393</v>
      </c>
      <c r="B306" s="12" t="s">
        <v>32</v>
      </c>
      <c r="C306" s="13" t="s">
        <v>14</v>
      </c>
      <c r="D306" s="19">
        <v>45350</v>
      </c>
      <c r="E306" s="19">
        <v>45372</v>
      </c>
      <c r="F306" s="13">
        <v>543</v>
      </c>
    </row>
    <row r="307" spans="1:6" x14ac:dyDescent="0.3">
      <c r="A307" s="31" t="s">
        <v>394</v>
      </c>
      <c r="B307" s="15" t="s">
        <v>32</v>
      </c>
      <c r="C307" s="16" t="s">
        <v>14</v>
      </c>
      <c r="D307" s="22">
        <v>45372</v>
      </c>
      <c r="E307" s="22">
        <v>45394</v>
      </c>
      <c r="F307" s="16">
        <v>953</v>
      </c>
    </row>
    <row r="308" spans="1:6" x14ac:dyDescent="0.3">
      <c r="A308" s="27" t="s">
        <v>395</v>
      </c>
      <c r="B308" s="12" t="s">
        <v>32</v>
      </c>
      <c r="C308" s="13" t="s">
        <v>14</v>
      </c>
      <c r="D308" s="19">
        <v>45394</v>
      </c>
      <c r="E308" s="19">
        <v>45441</v>
      </c>
      <c r="F308" s="13">
        <v>792</v>
      </c>
    </row>
    <row r="309" spans="1:6" x14ac:dyDescent="0.3">
      <c r="A309" s="31" t="s">
        <v>396</v>
      </c>
      <c r="B309" s="15" t="s">
        <v>32</v>
      </c>
      <c r="C309" s="16" t="s">
        <v>14</v>
      </c>
      <c r="D309" s="22">
        <v>45441</v>
      </c>
      <c r="E309" s="22">
        <v>45455</v>
      </c>
      <c r="F309" s="16">
        <v>426</v>
      </c>
    </row>
    <row r="310" spans="1:6" x14ac:dyDescent="0.3">
      <c r="A310" s="27" t="s">
        <v>397</v>
      </c>
      <c r="B310" s="12" t="s">
        <v>32</v>
      </c>
      <c r="C310" s="13" t="s">
        <v>14</v>
      </c>
      <c r="D310" s="19">
        <v>45455</v>
      </c>
      <c r="E310" s="19">
        <v>45500</v>
      </c>
      <c r="F310" s="13">
        <v>1064</v>
      </c>
    </row>
    <row r="311" spans="1:6" x14ac:dyDescent="0.3">
      <c r="A311" s="31" t="s">
        <v>398</v>
      </c>
      <c r="B311" s="15" t="s">
        <v>32</v>
      </c>
      <c r="C311" s="16" t="s">
        <v>14</v>
      </c>
      <c r="D311" s="22">
        <v>45500</v>
      </c>
      <c r="E311" s="22">
        <v>45527</v>
      </c>
      <c r="F311" s="16">
        <v>964</v>
      </c>
    </row>
    <row r="312" spans="1:6" x14ac:dyDescent="0.3">
      <c r="A312" s="27" t="s">
        <v>399</v>
      </c>
      <c r="B312" s="12" t="s">
        <v>32</v>
      </c>
      <c r="C312" s="13" t="s">
        <v>14</v>
      </c>
      <c r="D312" s="19">
        <v>45527</v>
      </c>
      <c r="E312" s="19">
        <v>45551</v>
      </c>
      <c r="F312" s="13">
        <v>788</v>
      </c>
    </row>
    <row r="313" spans="1:6" x14ac:dyDescent="0.3">
      <c r="A313" s="31" t="s">
        <v>400</v>
      </c>
      <c r="B313" s="15" t="s">
        <v>32</v>
      </c>
      <c r="C313" s="16" t="s">
        <v>14</v>
      </c>
      <c r="D313" s="22">
        <v>45551</v>
      </c>
      <c r="E313" s="22">
        <v>45590</v>
      </c>
      <c r="F313" s="16">
        <v>1641</v>
      </c>
    </row>
    <row r="314" spans="1:6" x14ac:dyDescent="0.3">
      <c r="A314" s="27" t="s">
        <v>401</v>
      </c>
      <c r="B314" s="12" t="s">
        <v>32</v>
      </c>
      <c r="C314" s="13" t="s">
        <v>14</v>
      </c>
      <c r="D314" s="19">
        <v>45590</v>
      </c>
      <c r="E314" s="19">
        <v>45623</v>
      </c>
      <c r="F314" s="13">
        <v>561</v>
      </c>
    </row>
    <row r="315" spans="1:6" x14ac:dyDescent="0.3">
      <c r="A315" s="31" t="s">
        <v>402</v>
      </c>
      <c r="B315" s="15" t="s">
        <v>32</v>
      </c>
      <c r="C315" s="16" t="s">
        <v>14</v>
      </c>
      <c r="D315" s="22">
        <v>45623</v>
      </c>
      <c r="E315" s="22">
        <v>45650</v>
      </c>
      <c r="F315" s="16">
        <v>1181</v>
      </c>
    </row>
    <row r="316" spans="1:6" x14ac:dyDescent="0.3">
      <c r="A316" s="27" t="s">
        <v>403</v>
      </c>
      <c r="B316" s="12" t="s">
        <v>32</v>
      </c>
      <c r="C316" s="13" t="s">
        <v>14</v>
      </c>
      <c r="D316" s="19">
        <v>45650</v>
      </c>
      <c r="E316" s="19">
        <v>45673</v>
      </c>
      <c r="F316" s="13">
        <v>586</v>
      </c>
    </row>
    <row r="317" spans="1:6" x14ac:dyDescent="0.3">
      <c r="A317" s="31" t="s">
        <v>404</v>
      </c>
      <c r="B317" s="15" t="s">
        <v>32</v>
      </c>
      <c r="C317" s="16" t="s">
        <v>14</v>
      </c>
      <c r="D317" s="22">
        <v>45673</v>
      </c>
      <c r="E317" s="22">
        <v>45676</v>
      </c>
      <c r="F317" s="16">
        <v>989</v>
      </c>
    </row>
    <row r="318" spans="1:6" x14ac:dyDescent="0.3">
      <c r="A318" s="27" t="s">
        <v>405</v>
      </c>
      <c r="B318" s="12" t="s">
        <v>32</v>
      </c>
      <c r="C318" s="13" t="s">
        <v>16</v>
      </c>
      <c r="D318" s="19">
        <v>45164</v>
      </c>
      <c r="E318" s="19">
        <v>45184</v>
      </c>
      <c r="F318" s="13">
        <v>72</v>
      </c>
    </row>
    <row r="319" spans="1:6" x14ac:dyDescent="0.3">
      <c r="A319" s="31" t="s">
        <v>406</v>
      </c>
      <c r="B319" s="15" t="s">
        <v>32</v>
      </c>
      <c r="C319" s="16" t="s">
        <v>16</v>
      </c>
      <c r="D319" s="22">
        <v>45184</v>
      </c>
      <c r="E319" s="22">
        <v>45216</v>
      </c>
      <c r="F319" s="16">
        <v>68</v>
      </c>
    </row>
    <row r="320" spans="1:6" x14ac:dyDescent="0.3">
      <c r="A320" s="27" t="s">
        <v>407</v>
      </c>
      <c r="B320" s="12" t="s">
        <v>32</v>
      </c>
      <c r="C320" s="13" t="s">
        <v>16</v>
      </c>
      <c r="D320" s="19">
        <v>45216</v>
      </c>
      <c r="E320" s="19">
        <v>45259</v>
      </c>
      <c r="F320" s="13">
        <v>728</v>
      </c>
    </row>
    <row r="321" spans="1:6" x14ac:dyDescent="0.3">
      <c r="A321" s="31" t="s">
        <v>408</v>
      </c>
      <c r="B321" s="15" t="s">
        <v>32</v>
      </c>
      <c r="C321" s="16" t="s">
        <v>16</v>
      </c>
      <c r="D321" s="22">
        <v>45259</v>
      </c>
      <c r="E321" s="22">
        <v>45290</v>
      </c>
      <c r="F321" s="16">
        <v>432</v>
      </c>
    </row>
    <row r="322" spans="1:6" x14ac:dyDescent="0.3">
      <c r="A322" s="27" t="s">
        <v>409</v>
      </c>
      <c r="B322" s="12" t="s">
        <v>32</v>
      </c>
      <c r="C322" s="13" t="s">
        <v>16</v>
      </c>
      <c r="D322" s="19">
        <v>45290</v>
      </c>
      <c r="E322" s="19">
        <v>45311</v>
      </c>
      <c r="F322" s="13">
        <v>761</v>
      </c>
    </row>
    <row r="323" spans="1:6" x14ac:dyDescent="0.3">
      <c r="A323" s="31" t="s">
        <v>410</v>
      </c>
      <c r="B323" s="15" t="s">
        <v>32</v>
      </c>
      <c r="C323" s="16" t="s">
        <v>16</v>
      </c>
      <c r="D323" s="22">
        <v>45311</v>
      </c>
      <c r="E323" s="22">
        <v>45334</v>
      </c>
      <c r="F323" s="16">
        <v>382</v>
      </c>
    </row>
    <row r="324" spans="1:6" x14ac:dyDescent="0.3">
      <c r="A324" s="27" t="s">
        <v>411</v>
      </c>
      <c r="B324" s="12" t="s">
        <v>32</v>
      </c>
      <c r="C324" s="13" t="s">
        <v>16</v>
      </c>
      <c r="D324" s="19">
        <v>45334</v>
      </c>
      <c r="E324" s="19">
        <v>45381</v>
      </c>
      <c r="F324" s="13">
        <v>974</v>
      </c>
    </row>
    <row r="325" spans="1:6" x14ac:dyDescent="0.3">
      <c r="A325" s="31" t="s">
        <v>412</v>
      </c>
      <c r="B325" s="15" t="s">
        <v>32</v>
      </c>
      <c r="C325" s="16" t="s">
        <v>16</v>
      </c>
      <c r="D325" s="22">
        <v>45381</v>
      </c>
      <c r="E325" s="22">
        <v>45410</v>
      </c>
      <c r="F325" s="16">
        <v>1356</v>
      </c>
    </row>
    <row r="326" spans="1:6" x14ac:dyDescent="0.3">
      <c r="A326" s="27" t="s">
        <v>413</v>
      </c>
      <c r="B326" s="12" t="s">
        <v>32</v>
      </c>
      <c r="C326" s="13" t="s">
        <v>16</v>
      </c>
      <c r="D326" s="19">
        <v>45410</v>
      </c>
      <c r="E326" s="19">
        <v>45435</v>
      </c>
      <c r="F326" s="13">
        <v>754</v>
      </c>
    </row>
    <row r="327" spans="1:6" x14ac:dyDescent="0.3">
      <c r="A327" s="31" t="s">
        <v>414</v>
      </c>
      <c r="B327" s="15" t="s">
        <v>32</v>
      </c>
      <c r="C327" s="16" t="s">
        <v>16</v>
      </c>
      <c r="D327" s="22">
        <v>45435</v>
      </c>
      <c r="E327" s="22">
        <v>45463</v>
      </c>
      <c r="F327" s="16">
        <v>363</v>
      </c>
    </row>
    <row r="328" spans="1:6" x14ac:dyDescent="0.3">
      <c r="A328" s="27" t="s">
        <v>415</v>
      </c>
      <c r="B328" s="12" t="s">
        <v>32</v>
      </c>
      <c r="C328" s="13" t="s">
        <v>16</v>
      </c>
      <c r="D328" s="19">
        <v>45463</v>
      </c>
      <c r="E328" s="19">
        <v>45499</v>
      </c>
      <c r="F328" s="13">
        <v>1236</v>
      </c>
    </row>
    <row r="329" spans="1:6" x14ac:dyDescent="0.3">
      <c r="A329" s="31" t="s">
        <v>416</v>
      </c>
      <c r="B329" s="15" t="s">
        <v>32</v>
      </c>
      <c r="C329" s="16" t="s">
        <v>16</v>
      </c>
      <c r="D329" s="22">
        <v>45499</v>
      </c>
      <c r="E329" s="22">
        <v>45517</v>
      </c>
      <c r="F329" s="16">
        <v>1421</v>
      </c>
    </row>
    <row r="330" spans="1:6" x14ac:dyDescent="0.3">
      <c r="A330" s="27" t="s">
        <v>417</v>
      </c>
      <c r="B330" s="12" t="s">
        <v>32</v>
      </c>
      <c r="C330" s="13" t="s">
        <v>16</v>
      </c>
      <c r="D330" s="19">
        <v>45517</v>
      </c>
      <c r="E330" s="19">
        <v>45547</v>
      </c>
      <c r="F330" s="13">
        <v>1211</v>
      </c>
    </row>
    <row r="331" spans="1:6" x14ac:dyDescent="0.3">
      <c r="A331" s="31" t="s">
        <v>418</v>
      </c>
      <c r="B331" s="15" t="s">
        <v>32</v>
      </c>
      <c r="C331" s="16" t="s">
        <v>16</v>
      </c>
      <c r="D331" s="22">
        <v>45547</v>
      </c>
      <c r="E331" s="22">
        <v>45589</v>
      </c>
      <c r="F331" s="16">
        <v>1875</v>
      </c>
    </row>
    <row r="332" spans="1:6" x14ac:dyDescent="0.3">
      <c r="A332" s="27" t="s">
        <v>419</v>
      </c>
      <c r="B332" s="12" t="s">
        <v>32</v>
      </c>
      <c r="C332" s="13" t="s">
        <v>16</v>
      </c>
      <c r="D332" s="19">
        <v>45589</v>
      </c>
      <c r="E332" s="19">
        <v>45622</v>
      </c>
      <c r="F332" s="13">
        <v>1004</v>
      </c>
    </row>
    <row r="333" spans="1:6" x14ac:dyDescent="0.3">
      <c r="A333" s="31" t="s">
        <v>420</v>
      </c>
      <c r="B333" s="15" t="s">
        <v>32</v>
      </c>
      <c r="C333" s="16" t="s">
        <v>16</v>
      </c>
      <c r="D333" s="22">
        <v>45622</v>
      </c>
      <c r="E333" s="22">
        <v>45653</v>
      </c>
      <c r="F333" s="16">
        <v>1380</v>
      </c>
    </row>
    <row r="334" spans="1:6" x14ac:dyDescent="0.3">
      <c r="A334" s="27" t="s">
        <v>421</v>
      </c>
      <c r="B334" s="12" t="s">
        <v>32</v>
      </c>
      <c r="C334" s="13" t="s">
        <v>16</v>
      </c>
      <c r="D334" s="19">
        <v>45653</v>
      </c>
      <c r="E334" s="19">
        <v>45681</v>
      </c>
      <c r="F334" s="13">
        <v>817</v>
      </c>
    </row>
    <row r="335" spans="1:6" x14ac:dyDescent="0.3">
      <c r="A335" s="31" t="s">
        <v>422</v>
      </c>
      <c r="B335" s="15" t="s">
        <v>32</v>
      </c>
      <c r="C335" s="16" t="s">
        <v>16</v>
      </c>
      <c r="D335" s="22">
        <v>45681</v>
      </c>
      <c r="E335" s="22">
        <v>45684</v>
      </c>
      <c r="F335" s="16">
        <v>497</v>
      </c>
    </row>
    <row r="336" spans="1:6" x14ac:dyDescent="0.3">
      <c r="A336" s="27" t="s">
        <v>423</v>
      </c>
      <c r="B336" s="12" t="s">
        <v>32</v>
      </c>
      <c r="C336" s="13" t="s">
        <v>21</v>
      </c>
      <c r="D336" s="19">
        <v>45459</v>
      </c>
      <c r="E336" s="19">
        <v>45484</v>
      </c>
      <c r="F336" s="13">
        <v>634</v>
      </c>
    </row>
    <row r="337" spans="1:6" x14ac:dyDescent="0.3">
      <c r="A337" s="31" t="s">
        <v>424</v>
      </c>
      <c r="B337" s="15" t="s">
        <v>32</v>
      </c>
      <c r="C337" s="16" t="s">
        <v>21</v>
      </c>
      <c r="D337" s="22">
        <v>45484</v>
      </c>
      <c r="E337" s="22">
        <v>45526</v>
      </c>
      <c r="F337" s="16">
        <v>1502</v>
      </c>
    </row>
    <row r="338" spans="1:6" x14ac:dyDescent="0.3">
      <c r="A338" s="27" t="s">
        <v>425</v>
      </c>
      <c r="B338" s="12" t="s">
        <v>32</v>
      </c>
      <c r="C338" s="13" t="s">
        <v>21</v>
      </c>
      <c r="D338" s="19">
        <v>45526</v>
      </c>
      <c r="E338" s="19">
        <v>45556</v>
      </c>
      <c r="F338" s="13">
        <v>776</v>
      </c>
    </row>
    <row r="339" spans="1:6" x14ac:dyDescent="0.3">
      <c r="A339" s="31" t="s">
        <v>426</v>
      </c>
      <c r="B339" s="15" t="s">
        <v>32</v>
      </c>
      <c r="C339" s="16" t="s">
        <v>21</v>
      </c>
      <c r="D339" s="22">
        <v>45556</v>
      </c>
      <c r="E339" s="22">
        <v>45579</v>
      </c>
      <c r="F339" s="16">
        <v>622</v>
      </c>
    </row>
    <row r="340" spans="1:6" x14ac:dyDescent="0.3">
      <c r="A340" s="27" t="s">
        <v>427</v>
      </c>
      <c r="B340" s="12" t="s">
        <v>32</v>
      </c>
      <c r="C340" s="13" t="s">
        <v>21</v>
      </c>
      <c r="D340" s="19">
        <v>45579</v>
      </c>
      <c r="E340" s="19">
        <v>45611</v>
      </c>
      <c r="F340" s="13">
        <v>928</v>
      </c>
    </row>
    <row r="341" spans="1:6" x14ac:dyDescent="0.3">
      <c r="A341" s="31" t="s">
        <v>428</v>
      </c>
      <c r="B341" s="15" t="s">
        <v>32</v>
      </c>
      <c r="C341" s="16" t="s">
        <v>21</v>
      </c>
      <c r="D341" s="22">
        <v>45611</v>
      </c>
      <c r="E341" s="22">
        <v>45644</v>
      </c>
      <c r="F341" s="16">
        <v>1383</v>
      </c>
    </row>
    <row r="342" spans="1:6" x14ac:dyDescent="0.3">
      <c r="A342" s="27" t="s">
        <v>429</v>
      </c>
      <c r="B342" s="12" t="s">
        <v>32</v>
      </c>
      <c r="C342" s="13" t="s">
        <v>21</v>
      </c>
      <c r="D342" s="19">
        <v>45644</v>
      </c>
      <c r="E342" s="19">
        <v>45673</v>
      </c>
      <c r="F342" s="13">
        <v>2098</v>
      </c>
    </row>
    <row r="343" spans="1:6" x14ac:dyDescent="0.3">
      <c r="A343" s="31" t="s">
        <v>430</v>
      </c>
      <c r="B343" s="15" t="s">
        <v>32</v>
      </c>
      <c r="C343" s="16" t="s">
        <v>21</v>
      </c>
      <c r="D343" s="22">
        <v>45673</v>
      </c>
      <c r="E343" s="22">
        <v>45676</v>
      </c>
      <c r="F343" s="16">
        <v>964</v>
      </c>
    </row>
    <row r="344" spans="1:6" x14ac:dyDescent="0.3">
      <c r="A344" s="27" t="s">
        <v>431</v>
      </c>
      <c r="B344" s="12" t="s">
        <v>56</v>
      </c>
      <c r="C344" s="13" t="s">
        <v>5</v>
      </c>
      <c r="D344" s="19">
        <v>45121</v>
      </c>
      <c r="E344" s="19">
        <v>45127</v>
      </c>
      <c r="F344" s="13">
        <v>17</v>
      </c>
    </row>
    <row r="345" spans="1:6" x14ac:dyDescent="0.3">
      <c r="A345" s="31" t="s">
        <v>432</v>
      </c>
      <c r="B345" s="15" t="s">
        <v>56</v>
      </c>
      <c r="C345" s="16" t="s">
        <v>14</v>
      </c>
      <c r="D345" s="22">
        <v>45127</v>
      </c>
      <c r="E345" s="22">
        <v>45136</v>
      </c>
      <c r="F345" s="16">
        <v>19</v>
      </c>
    </row>
    <row r="346" spans="1:6" x14ac:dyDescent="0.3">
      <c r="A346" s="27" t="s">
        <v>433</v>
      </c>
      <c r="B346" s="12" t="s">
        <v>56</v>
      </c>
      <c r="C346" s="13" t="s">
        <v>16</v>
      </c>
      <c r="D346" s="19">
        <v>45136</v>
      </c>
      <c r="E346" s="19">
        <v>45162</v>
      </c>
      <c r="F346" s="13">
        <v>30</v>
      </c>
    </row>
    <row r="347" spans="1:6" x14ac:dyDescent="0.3">
      <c r="A347" s="31" t="s">
        <v>434</v>
      </c>
      <c r="B347" s="15" t="s">
        <v>56</v>
      </c>
      <c r="C347" s="16" t="s">
        <v>5</v>
      </c>
      <c r="D347" s="22">
        <v>45162</v>
      </c>
      <c r="E347" s="22">
        <v>45187</v>
      </c>
      <c r="F347" s="16">
        <v>14</v>
      </c>
    </row>
    <row r="348" spans="1:6" x14ac:dyDescent="0.3">
      <c r="A348" s="27" t="s">
        <v>435</v>
      </c>
      <c r="B348" s="12" t="s">
        <v>56</v>
      </c>
      <c r="C348" s="13" t="s">
        <v>5</v>
      </c>
      <c r="D348" s="19">
        <v>45187</v>
      </c>
      <c r="E348" s="19">
        <v>45229</v>
      </c>
      <c r="F348" s="13">
        <v>25</v>
      </c>
    </row>
    <row r="349" spans="1:6" x14ac:dyDescent="0.3">
      <c r="A349" s="31" t="s">
        <v>436</v>
      </c>
      <c r="B349" s="15" t="s">
        <v>56</v>
      </c>
      <c r="C349" s="16" t="s">
        <v>5</v>
      </c>
      <c r="D349" s="22">
        <v>45229</v>
      </c>
      <c r="E349" s="22">
        <v>45254</v>
      </c>
      <c r="F349" s="16">
        <v>132</v>
      </c>
    </row>
    <row r="350" spans="1:6" x14ac:dyDescent="0.3">
      <c r="A350" s="27" t="s">
        <v>437</v>
      </c>
      <c r="B350" s="12" t="s">
        <v>56</v>
      </c>
      <c r="C350" s="13" t="s">
        <v>5</v>
      </c>
      <c r="D350" s="19">
        <v>45254</v>
      </c>
      <c r="E350" s="19">
        <v>45289</v>
      </c>
      <c r="F350" s="13">
        <v>86</v>
      </c>
    </row>
    <row r="351" spans="1:6" x14ac:dyDescent="0.3">
      <c r="A351" s="31" t="s">
        <v>438</v>
      </c>
      <c r="B351" s="15" t="s">
        <v>56</v>
      </c>
      <c r="C351" s="16" t="s">
        <v>5</v>
      </c>
      <c r="D351" s="22">
        <v>45289</v>
      </c>
      <c r="E351" s="22">
        <v>45313</v>
      </c>
      <c r="F351" s="16">
        <v>107</v>
      </c>
    </row>
    <row r="352" spans="1:6" x14ac:dyDescent="0.3">
      <c r="A352" s="27" t="s">
        <v>439</v>
      </c>
      <c r="B352" s="12" t="s">
        <v>56</v>
      </c>
      <c r="C352" s="13" t="s">
        <v>5</v>
      </c>
      <c r="D352" s="19">
        <v>45313</v>
      </c>
      <c r="E352" s="19">
        <v>45348</v>
      </c>
      <c r="F352" s="13">
        <v>140</v>
      </c>
    </row>
    <row r="353" spans="1:6" x14ac:dyDescent="0.3">
      <c r="A353" s="31" t="s">
        <v>440</v>
      </c>
      <c r="B353" s="15" t="s">
        <v>56</v>
      </c>
      <c r="C353" s="16" t="s">
        <v>5</v>
      </c>
      <c r="D353" s="22">
        <v>45348</v>
      </c>
      <c r="E353" s="22">
        <v>45376</v>
      </c>
      <c r="F353" s="16">
        <v>228</v>
      </c>
    </row>
    <row r="354" spans="1:6" x14ac:dyDescent="0.3">
      <c r="A354" s="27" t="s">
        <v>441</v>
      </c>
      <c r="B354" s="12" t="s">
        <v>56</v>
      </c>
      <c r="C354" s="13" t="s">
        <v>5</v>
      </c>
      <c r="D354" s="19">
        <v>45376</v>
      </c>
      <c r="E354" s="19">
        <v>45396</v>
      </c>
      <c r="F354" s="13">
        <v>139</v>
      </c>
    </row>
    <row r="355" spans="1:6" x14ac:dyDescent="0.3">
      <c r="A355" s="31" t="s">
        <v>442</v>
      </c>
      <c r="B355" s="15" t="s">
        <v>56</v>
      </c>
      <c r="C355" s="16" t="s">
        <v>5</v>
      </c>
      <c r="D355" s="22">
        <v>45396</v>
      </c>
      <c r="E355" s="22">
        <v>45428</v>
      </c>
      <c r="F355" s="16">
        <v>346</v>
      </c>
    </row>
    <row r="356" spans="1:6" x14ac:dyDescent="0.3">
      <c r="A356" s="27" t="s">
        <v>443</v>
      </c>
      <c r="B356" s="12" t="s">
        <v>56</v>
      </c>
      <c r="C356" s="13" t="s">
        <v>5</v>
      </c>
      <c r="D356" s="19">
        <v>45428</v>
      </c>
      <c r="E356" s="19">
        <v>45466</v>
      </c>
      <c r="F356" s="13">
        <v>132</v>
      </c>
    </row>
    <row r="357" spans="1:6" x14ac:dyDescent="0.3">
      <c r="A357" s="31" t="s">
        <v>444</v>
      </c>
      <c r="B357" s="15" t="s">
        <v>56</v>
      </c>
      <c r="C357" s="16" t="s">
        <v>5</v>
      </c>
      <c r="D357" s="22">
        <v>45466</v>
      </c>
      <c r="E357" s="22">
        <v>45496</v>
      </c>
      <c r="F357" s="16">
        <v>140</v>
      </c>
    </row>
    <row r="358" spans="1:6" x14ac:dyDescent="0.3">
      <c r="A358" s="27" t="s">
        <v>445</v>
      </c>
      <c r="B358" s="12" t="s">
        <v>56</v>
      </c>
      <c r="C358" s="13" t="s">
        <v>5</v>
      </c>
      <c r="D358" s="19">
        <v>45496</v>
      </c>
      <c r="E358" s="19">
        <v>45515</v>
      </c>
      <c r="F358" s="13">
        <v>359</v>
      </c>
    </row>
    <row r="359" spans="1:6" x14ac:dyDescent="0.3">
      <c r="A359" s="31" t="s">
        <v>446</v>
      </c>
      <c r="B359" s="15" t="s">
        <v>56</v>
      </c>
      <c r="C359" s="16" t="s">
        <v>5</v>
      </c>
      <c r="D359" s="22">
        <v>45515</v>
      </c>
      <c r="E359" s="22">
        <v>45563</v>
      </c>
      <c r="F359" s="16">
        <v>241</v>
      </c>
    </row>
    <row r="360" spans="1:6" x14ac:dyDescent="0.3">
      <c r="A360" s="27" t="s">
        <v>447</v>
      </c>
      <c r="B360" s="12" t="s">
        <v>56</v>
      </c>
      <c r="C360" s="13" t="s">
        <v>5</v>
      </c>
      <c r="D360" s="19">
        <v>45563</v>
      </c>
      <c r="E360" s="19">
        <v>45577</v>
      </c>
      <c r="F360" s="13">
        <v>416</v>
      </c>
    </row>
    <row r="361" spans="1:6" x14ac:dyDescent="0.3">
      <c r="A361" s="31" t="s">
        <v>448</v>
      </c>
      <c r="B361" s="15" t="s">
        <v>56</v>
      </c>
      <c r="C361" s="16" t="s">
        <v>5</v>
      </c>
      <c r="D361" s="22">
        <v>45577</v>
      </c>
      <c r="E361" s="22">
        <v>45615</v>
      </c>
      <c r="F361" s="16">
        <v>349</v>
      </c>
    </row>
    <row r="362" spans="1:6" x14ac:dyDescent="0.3">
      <c r="A362" s="27" t="s">
        <v>449</v>
      </c>
      <c r="B362" s="12" t="s">
        <v>56</v>
      </c>
      <c r="C362" s="13" t="s">
        <v>5</v>
      </c>
      <c r="D362" s="19">
        <v>45615</v>
      </c>
      <c r="E362" s="19">
        <v>45655</v>
      </c>
      <c r="F362" s="13">
        <v>283</v>
      </c>
    </row>
    <row r="363" spans="1:6" x14ac:dyDescent="0.3">
      <c r="A363" s="31" t="s">
        <v>450</v>
      </c>
      <c r="B363" s="15" t="s">
        <v>56</v>
      </c>
      <c r="C363" s="16" t="s">
        <v>5</v>
      </c>
      <c r="D363" s="22">
        <v>45655</v>
      </c>
      <c r="E363" s="22">
        <v>45678</v>
      </c>
      <c r="F363" s="16">
        <v>492</v>
      </c>
    </row>
    <row r="364" spans="1:6" x14ac:dyDescent="0.3">
      <c r="A364" s="27" t="s">
        <v>451</v>
      </c>
      <c r="B364" s="12" t="s">
        <v>56</v>
      </c>
      <c r="C364" s="13" t="s">
        <v>5</v>
      </c>
      <c r="D364" s="19">
        <v>45678</v>
      </c>
      <c r="E364" s="19">
        <v>45681</v>
      </c>
      <c r="F364" s="13">
        <v>206</v>
      </c>
    </row>
    <row r="365" spans="1:6" x14ac:dyDescent="0.3">
      <c r="A365" s="31" t="s">
        <v>452</v>
      </c>
      <c r="B365" s="15" t="s">
        <v>56</v>
      </c>
      <c r="C365" s="16" t="s">
        <v>12</v>
      </c>
      <c r="D365" s="22">
        <v>45158</v>
      </c>
      <c r="E365" s="22">
        <v>45197</v>
      </c>
      <c r="F365" s="16">
        <v>27</v>
      </c>
    </row>
    <row r="366" spans="1:6" x14ac:dyDescent="0.3">
      <c r="A366" s="27" t="s">
        <v>453</v>
      </c>
      <c r="B366" s="12" t="s">
        <v>56</v>
      </c>
      <c r="C366" s="13" t="s">
        <v>12</v>
      </c>
      <c r="D366" s="19">
        <v>45197</v>
      </c>
      <c r="E366" s="19">
        <v>45212</v>
      </c>
      <c r="F366" s="13">
        <v>16</v>
      </c>
    </row>
    <row r="367" spans="1:6" x14ac:dyDescent="0.3">
      <c r="A367" s="31" t="s">
        <v>454</v>
      </c>
      <c r="B367" s="15" t="s">
        <v>56</v>
      </c>
      <c r="C367" s="16" t="s">
        <v>12</v>
      </c>
      <c r="D367" s="22">
        <v>45212</v>
      </c>
      <c r="E367" s="22">
        <v>45259</v>
      </c>
      <c r="F367" s="16">
        <v>83</v>
      </c>
    </row>
    <row r="368" spans="1:6" x14ac:dyDescent="0.3">
      <c r="A368" s="27" t="s">
        <v>455</v>
      </c>
      <c r="B368" s="12" t="s">
        <v>56</v>
      </c>
      <c r="C368" s="13" t="s">
        <v>12</v>
      </c>
      <c r="D368" s="19">
        <v>45259</v>
      </c>
      <c r="E368" s="19">
        <v>45278</v>
      </c>
      <c r="F368" s="13">
        <v>101</v>
      </c>
    </row>
    <row r="369" spans="1:6" x14ac:dyDescent="0.3">
      <c r="A369" s="31" t="s">
        <v>456</v>
      </c>
      <c r="B369" s="15" t="s">
        <v>56</v>
      </c>
      <c r="C369" s="16" t="s">
        <v>12</v>
      </c>
      <c r="D369" s="22">
        <v>45278</v>
      </c>
      <c r="E369" s="22">
        <v>45308</v>
      </c>
      <c r="F369" s="16">
        <v>106</v>
      </c>
    </row>
    <row r="370" spans="1:6" x14ac:dyDescent="0.3">
      <c r="A370" s="27" t="s">
        <v>457</v>
      </c>
      <c r="B370" s="12" t="s">
        <v>56</v>
      </c>
      <c r="C370" s="13" t="s">
        <v>12</v>
      </c>
      <c r="D370" s="19">
        <v>45308</v>
      </c>
      <c r="E370" s="19">
        <v>45351</v>
      </c>
      <c r="F370" s="13">
        <v>159</v>
      </c>
    </row>
    <row r="371" spans="1:6" x14ac:dyDescent="0.3">
      <c r="A371" s="31" t="s">
        <v>458</v>
      </c>
      <c r="B371" s="15" t="s">
        <v>56</v>
      </c>
      <c r="C371" s="16" t="s">
        <v>12</v>
      </c>
      <c r="D371" s="22">
        <v>45351</v>
      </c>
      <c r="E371" s="22">
        <v>45383</v>
      </c>
      <c r="F371" s="16">
        <v>322</v>
      </c>
    </row>
    <row r="372" spans="1:6" x14ac:dyDescent="0.3">
      <c r="A372" s="27" t="s">
        <v>459</v>
      </c>
      <c r="B372" s="12" t="s">
        <v>56</v>
      </c>
      <c r="C372" s="13" t="s">
        <v>12</v>
      </c>
      <c r="D372" s="19">
        <v>45383</v>
      </c>
      <c r="E372" s="19">
        <v>45399</v>
      </c>
      <c r="F372" s="13">
        <v>204</v>
      </c>
    </row>
    <row r="373" spans="1:6" x14ac:dyDescent="0.3">
      <c r="A373" s="31" t="s">
        <v>460</v>
      </c>
      <c r="B373" s="15" t="s">
        <v>56</v>
      </c>
      <c r="C373" s="16" t="s">
        <v>12</v>
      </c>
      <c r="D373" s="22">
        <v>45399</v>
      </c>
      <c r="E373" s="22">
        <v>45427</v>
      </c>
      <c r="F373" s="16">
        <v>341</v>
      </c>
    </row>
    <row r="374" spans="1:6" x14ac:dyDescent="0.3">
      <c r="A374" s="27" t="s">
        <v>461</v>
      </c>
      <c r="B374" s="12" t="s">
        <v>56</v>
      </c>
      <c r="C374" s="13" t="s">
        <v>12</v>
      </c>
      <c r="D374" s="19">
        <v>45427</v>
      </c>
      <c r="E374" s="19">
        <v>45460</v>
      </c>
      <c r="F374" s="13">
        <v>225</v>
      </c>
    </row>
    <row r="375" spans="1:6" x14ac:dyDescent="0.3">
      <c r="A375" s="31" t="s">
        <v>462</v>
      </c>
      <c r="B375" s="15" t="s">
        <v>56</v>
      </c>
      <c r="C375" s="16" t="s">
        <v>12</v>
      </c>
      <c r="D375" s="22">
        <v>45460</v>
      </c>
      <c r="E375" s="22">
        <v>45500</v>
      </c>
      <c r="F375" s="16">
        <v>170</v>
      </c>
    </row>
    <row r="376" spans="1:6" x14ac:dyDescent="0.3">
      <c r="A376" s="27" t="s">
        <v>463</v>
      </c>
      <c r="B376" s="12" t="s">
        <v>56</v>
      </c>
      <c r="C376" s="13" t="s">
        <v>12</v>
      </c>
      <c r="D376" s="19">
        <v>45500</v>
      </c>
      <c r="E376" s="19">
        <v>45527</v>
      </c>
      <c r="F376" s="13">
        <v>244</v>
      </c>
    </row>
    <row r="377" spans="1:6" x14ac:dyDescent="0.3">
      <c r="A377" s="31" t="s">
        <v>464</v>
      </c>
      <c r="B377" s="15" t="s">
        <v>56</v>
      </c>
      <c r="C377" s="16" t="s">
        <v>12</v>
      </c>
      <c r="D377" s="22">
        <v>45527</v>
      </c>
      <c r="E377" s="22">
        <v>45546</v>
      </c>
      <c r="F377" s="16">
        <v>402</v>
      </c>
    </row>
    <row r="378" spans="1:6" x14ac:dyDescent="0.3">
      <c r="A378" s="27" t="s">
        <v>465</v>
      </c>
      <c r="B378" s="12" t="s">
        <v>56</v>
      </c>
      <c r="C378" s="13" t="s">
        <v>12</v>
      </c>
      <c r="D378" s="19">
        <v>45546</v>
      </c>
      <c r="E378" s="19">
        <v>45589</v>
      </c>
      <c r="F378" s="13">
        <v>282</v>
      </c>
    </row>
    <row r="379" spans="1:6" x14ac:dyDescent="0.3">
      <c r="A379" s="31" t="s">
        <v>466</v>
      </c>
      <c r="B379" s="15" t="s">
        <v>56</v>
      </c>
      <c r="C379" s="16" t="s">
        <v>12</v>
      </c>
      <c r="D379" s="22">
        <v>45589</v>
      </c>
      <c r="E379" s="22">
        <v>45611</v>
      </c>
      <c r="F379" s="16">
        <v>507</v>
      </c>
    </row>
    <row r="380" spans="1:6" x14ac:dyDescent="0.3">
      <c r="A380" s="27" t="s">
        <v>467</v>
      </c>
      <c r="B380" s="12" t="s">
        <v>56</v>
      </c>
      <c r="C380" s="13" t="s">
        <v>12</v>
      </c>
      <c r="D380" s="19">
        <v>45611</v>
      </c>
      <c r="E380" s="19">
        <v>45655</v>
      </c>
      <c r="F380" s="13">
        <v>339</v>
      </c>
    </row>
    <row r="381" spans="1:6" x14ac:dyDescent="0.3">
      <c r="A381" s="31" t="s">
        <v>468</v>
      </c>
      <c r="B381" s="15" t="s">
        <v>56</v>
      </c>
      <c r="C381" s="16" t="s">
        <v>12</v>
      </c>
      <c r="D381" s="22">
        <v>45655</v>
      </c>
      <c r="E381" s="22">
        <v>45680</v>
      </c>
      <c r="F381" s="16">
        <v>299</v>
      </c>
    </row>
    <row r="382" spans="1:6" x14ac:dyDescent="0.3">
      <c r="A382" s="27" t="s">
        <v>469</v>
      </c>
      <c r="B382" s="12" t="s">
        <v>56</v>
      </c>
      <c r="C382" s="13" t="s">
        <v>12</v>
      </c>
      <c r="D382" s="19">
        <v>45680</v>
      </c>
      <c r="E382" s="19">
        <v>45683</v>
      </c>
      <c r="F382" s="13">
        <v>405</v>
      </c>
    </row>
    <row r="383" spans="1:6" x14ac:dyDescent="0.3">
      <c r="A383" s="31" t="s">
        <v>470</v>
      </c>
      <c r="B383" s="15" t="s">
        <v>56</v>
      </c>
      <c r="C383" s="16" t="s">
        <v>14</v>
      </c>
      <c r="D383" s="22">
        <v>45154</v>
      </c>
      <c r="E383" s="22">
        <v>45198</v>
      </c>
      <c r="F383" s="16">
        <v>18</v>
      </c>
    </row>
    <row r="384" spans="1:6" x14ac:dyDescent="0.3">
      <c r="A384" s="27" t="s">
        <v>471</v>
      </c>
      <c r="B384" s="12" t="s">
        <v>56</v>
      </c>
      <c r="C384" s="13" t="s">
        <v>14</v>
      </c>
      <c r="D384" s="19">
        <v>45198</v>
      </c>
      <c r="E384" s="19">
        <v>45214</v>
      </c>
      <c r="F384" s="13">
        <v>19</v>
      </c>
    </row>
    <row r="385" spans="1:6" x14ac:dyDescent="0.3">
      <c r="A385" s="31" t="s">
        <v>472</v>
      </c>
      <c r="B385" s="15" t="s">
        <v>56</v>
      </c>
      <c r="C385" s="16" t="s">
        <v>14</v>
      </c>
      <c r="D385" s="22">
        <v>45214</v>
      </c>
      <c r="E385" s="22">
        <v>45255</v>
      </c>
      <c r="F385" s="16">
        <v>150</v>
      </c>
    </row>
    <row r="386" spans="1:6" x14ac:dyDescent="0.3">
      <c r="A386" s="27" t="s">
        <v>473</v>
      </c>
      <c r="B386" s="12" t="s">
        <v>56</v>
      </c>
      <c r="C386" s="13" t="s">
        <v>14</v>
      </c>
      <c r="D386" s="19">
        <v>45255</v>
      </c>
      <c r="E386" s="19">
        <v>45278</v>
      </c>
      <c r="F386" s="13">
        <v>66</v>
      </c>
    </row>
    <row r="387" spans="1:6" x14ac:dyDescent="0.3">
      <c r="A387" s="31" t="s">
        <v>474</v>
      </c>
      <c r="B387" s="15" t="s">
        <v>56</v>
      </c>
      <c r="C387" s="16" t="s">
        <v>14</v>
      </c>
      <c r="D387" s="22">
        <v>45278</v>
      </c>
      <c r="E387" s="22">
        <v>45316</v>
      </c>
      <c r="F387" s="16">
        <v>215</v>
      </c>
    </row>
    <row r="388" spans="1:6" x14ac:dyDescent="0.3">
      <c r="A388" s="27" t="s">
        <v>475</v>
      </c>
      <c r="B388" s="12" t="s">
        <v>56</v>
      </c>
      <c r="C388" s="13" t="s">
        <v>14</v>
      </c>
      <c r="D388" s="19">
        <v>45316</v>
      </c>
      <c r="E388" s="19">
        <v>45348</v>
      </c>
      <c r="F388" s="13">
        <v>154</v>
      </c>
    </row>
    <row r="389" spans="1:6" x14ac:dyDescent="0.3">
      <c r="A389" s="31" t="s">
        <v>476</v>
      </c>
      <c r="B389" s="15" t="s">
        <v>56</v>
      </c>
      <c r="C389" s="16" t="s">
        <v>14</v>
      </c>
      <c r="D389" s="22">
        <v>45348</v>
      </c>
      <c r="E389" s="22">
        <v>45377</v>
      </c>
      <c r="F389" s="16">
        <v>339</v>
      </c>
    </row>
    <row r="390" spans="1:6" x14ac:dyDescent="0.3">
      <c r="A390" s="27" t="s">
        <v>477</v>
      </c>
      <c r="B390" s="12" t="s">
        <v>56</v>
      </c>
      <c r="C390" s="13" t="s">
        <v>14</v>
      </c>
      <c r="D390" s="19">
        <v>45377</v>
      </c>
      <c r="E390" s="19">
        <v>45397</v>
      </c>
      <c r="F390" s="13">
        <v>144</v>
      </c>
    </row>
    <row r="391" spans="1:6" x14ac:dyDescent="0.3">
      <c r="A391" s="31" t="s">
        <v>478</v>
      </c>
      <c r="B391" s="15" t="s">
        <v>56</v>
      </c>
      <c r="C391" s="16" t="s">
        <v>14</v>
      </c>
      <c r="D391" s="22">
        <v>45397</v>
      </c>
      <c r="E391" s="22">
        <v>45442</v>
      </c>
      <c r="F391" s="16">
        <v>246</v>
      </c>
    </row>
    <row r="392" spans="1:6" x14ac:dyDescent="0.3">
      <c r="A392" s="27" t="s">
        <v>479</v>
      </c>
      <c r="B392" s="12" t="s">
        <v>56</v>
      </c>
      <c r="C392" s="13" t="s">
        <v>14</v>
      </c>
      <c r="D392" s="19">
        <v>45442</v>
      </c>
      <c r="E392" s="19">
        <v>45462</v>
      </c>
      <c r="F392" s="13">
        <v>163</v>
      </c>
    </row>
    <row r="393" spans="1:6" x14ac:dyDescent="0.3">
      <c r="A393" s="31" t="s">
        <v>480</v>
      </c>
      <c r="B393" s="15" t="s">
        <v>56</v>
      </c>
      <c r="C393" s="16" t="s">
        <v>14</v>
      </c>
      <c r="D393" s="22">
        <v>45462</v>
      </c>
      <c r="E393" s="22">
        <v>45495</v>
      </c>
      <c r="F393" s="16">
        <v>120</v>
      </c>
    </row>
    <row r="394" spans="1:6" x14ac:dyDescent="0.3">
      <c r="A394" s="27" t="s">
        <v>481</v>
      </c>
      <c r="B394" s="12" t="s">
        <v>56</v>
      </c>
      <c r="C394" s="13" t="s">
        <v>14</v>
      </c>
      <c r="D394" s="19">
        <v>45495</v>
      </c>
      <c r="E394" s="19">
        <v>45515</v>
      </c>
      <c r="F394" s="13">
        <v>444</v>
      </c>
    </row>
    <row r="395" spans="1:6" x14ac:dyDescent="0.3">
      <c r="A395" s="31" t="s">
        <v>482</v>
      </c>
      <c r="B395" s="15" t="s">
        <v>56</v>
      </c>
      <c r="C395" s="16" t="s">
        <v>14</v>
      </c>
      <c r="D395" s="22">
        <v>45515</v>
      </c>
      <c r="E395" s="22">
        <v>45550</v>
      </c>
      <c r="F395" s="16">
        <v>411</v>
      </c>
    </row>
    <row r="396" spans="1:6" x14ac:dyDescent="0.3">
      <c r="A396" s="27" t="s">
        <v>483</v>
      </c>
      <c r="B396" s="12" t="s">
        <v>56</v>
      </c>
      <c r="C396" s="13" t="s">
        <v>14</v>
      </c>
      <c r="D396" s="19">
        <v>45550</v>
      </c>
      <c r="E396" s="19">
        <v>45587</v>
      </c>
      <c r="F396" s="13">
        <v>309</v>
      </c>
    </row>
    <row r="397" spans="1:6" x14ac:dyDescent="0.3">
      <c r="A397" s="31" t="s">
        <v>484</v>
      </c>
      <c r="B397" s="15" t="s">
        <v>56</v>
      </c>
      <c r="C397" s="16" t="s">
        <v>14</v>
      </c>
      <c r="D397" s="22">
        <v>45587</v>
      </c>
      <c r="E397" s="22">
        <v>45612</v>
      </c>
      <c r="F397" s="16">
        <v>317</v>
      </c>
    </row>
    <row r="398" spans="1:6" x14ac:dyDescent="0.3">
      <c r="A398" s="27" t="s">
        <v>485</v>
      </c>
      <c r="B398" s="12" t="s">
        <v>56</v>
      </c>
      <c r="C398" s="13" t="s">
        <v>14</v>
      </c>
      <c r="D398" s="19">
        <v>45612</v>
      </c>
      <c r="E398" s="19">
        <v>45655</v>
      </c>
      <c r="F398" s="13">
        <v>385</v>
      </c>
    </row>
    <row r="399" spans="1:6" x14ac:dyDescent="0.3">
      <c r="A399" s="31" t="s">
        <v>486</v>
      </c>
      <c r="B399" s="15" t="s">
        <v>56</v>
      </c>
      <c r="C399" s="16" t="s">
        <v>14</v>
      </c>
      <c r="D399" s="22">
        <v>45655</v>
      </c>
      <c r="E399" s="22">
        <v>45676</v>
      </c>
      <c r="F399" s="16">
        <v>447</v>
      </c>
    </row>
    <row r="400" spans="1:6" x14ac:dyDescent="0.3">
      <c r="A400" s="27" t="s">
        <v>487</v>
      </c>
      <c r="B400" s="12" t="s">
        <v>56</v>
      </c>
      <c r="C400" s="13" t="s">
        <v>14</v>
      </c>
      <c r="D400" s="19">
        <v>45676</v>
      </c>
      <c r="E400" s="19">
        <v>45679</v>
      </c>
      <c r="F400" s="13">
        <v>152</v>
      </c>
    </row>
    <row r="401" spans="1:6" x14ac:dyDescent="0.3">
      <c r="A401" s="31" t="s">
        <v>488</v>
      </c>
      <c r="B401" s="15" t="s">
        <v>56</v>
      </c>
      <c r="C401" s="16" t="s">
        <v>16</v>
      </c>
      <c r="D401" s="22">
        <v>45153</v>
      </c>
      <c r="E401" s="22">
        <v>45186</v>
      </c>
      <c r="F401" s="16">
        <v>24</v>
      </c>
    </row>
    <row r="402" spans="1:6" x14ac:dyDescent="0.3">
      <c r="A402" s="27" t="s">
        <v>489</v>
      </c>
      <c r="B402" s="12" t="s">
        <v>56</v>
      </c>
      <c r="C402" s="13" t="s">
        <v>16</v>
      </c>
      <c r="D402" s="19">
        <v>45186</v>
      </c>
      <c r="E402" s="19">
        <v>45230</v>
      </c>
      <c r="F402" s="13">
        <v>21</v>
      </c>
    </row>
    <row r="403" spans="1:6" x14ac:dyDescent="0.3">
      <c r="A403" s="31" t="s">
        <v>490</v>
      </c>
      <c r="B403" s="15" t="s">
        <v>56</v>
      </c>
      <c r="C403" s="16" t="s">
        <v>16</v>
      </c>
      <c r="D403" s="22">
        <v>45230</v>
      </c>
      <c r="E403" s="22">
        <v>45241</v>
      </c>
      <c r="F403" s="16">
        <v>98</v>
      </c>
    </row>
    <row r="404" spans="1:6" x14ac:dyDescent="0.3">
      <c r="A404" s="27" t="s">
        <v>491</v>
      </c>
      <c r="B404" s="12" t="s">
        <v>56</v>
      </c>
      <c r="C404" s="13" t="s">
        <v>16</v>
      </c>
      <c r="D404" s="19">
        <v>45241</v>
      </c>
      <c r="E404" s="19">
        <v>45287</v>
      </c>
      <c r="F404" s="13">
        <v>192</v>
      </c>
    </row>
    <row r="405" spans="1:6" x14ac:dyDescent="0.3">
      <c r="A405" s="31" t="s">
        <v>492</v>
      </c>
      <c r="B405" s="15" t="s">
        <v>56</v>
      </c>
      <c r="C405" s="16" t="s">
        <v>16</v>
      </c>
      <c r="D405" s="22">
        <v>45287</v>
      </c>
      <c r="E405" s="22">
        <v>45316</v>
      </c>
      <c r="F405" s="16">
        <v>143</v>
      </c>
    </row>
    <row r="406" spans="1:6" x14ac:dyDescent="0.3">
      <c r="A406" s="27" t="s">
        <v>493</v>
      </c>
      <c r="B406" s="12" t="s">
        <v>56</v>
      </c>
      <c r="C406" s="13" t="s">
        <v>16</v>
      </c>
      <c r="D406" s="19">
        <v>45316</v>
      </c>
      <c r="E406" s="19">
        <v>45338</v>
      </c>
      <c r="F406" s="13">
        <v>116</v>
      </c>
    </row>
    <row r="407" spans="1:6" x14ac:dyDescent="0.3">
      <c r="A407" s="31" t="s">
        <v>494</v>
      </c>
      <c r="B407" s="15" t="s">
        <v>56</v>
      </c>
      <c r="C407" s="16" t="s">
        <v>16</v>
      </c>
      <c r="D407" s="22">
        <v>45338</v>
      </c>
      <c r="E407" s="22">
        <v>45373</v>
      </c>
      <c r="F407" s="16">
        <v>320</v>
      </c>
    </row>
    <row r="408" spans="1:6" x14ac:dyDescent="0.3">
      <c r="A408" s="27" t="s">
        <v>495</v>
      </c>
      <c r="B408" s="12" t="s">
        <v>56</v>
      </c>
      <c r="C408" s="13" t="s">
        <v>16</v>
      </c>
      <c r="D408" s="19">
        <v>45373</v>
      </c>
      <c r="E408" s="19">
        <v>45396</v>
      </c>
      <c r="F408" s="13">
        <v>246</v>
      </c>
    </row>
    <row r="409" spans="1:6" x14ac:dyDescent="0.3">
      <c r="A409" s="31" t="s">
        <v>496</v>
      </c>
      <c r="B409" s="15" t="s">
        <v>56</v>
      </c>
      <c r="C409" s="16" t="s">
        <v>16</v>
      </c>
      <c r="D409" s="22">
        <v>45396</v>
      </c>
      <c r="E409" s="22">
        <v>45435</v>
      </c>
      <c r="F409" s="16">
        <v>352</v>
      </c>
    </row>
    <row r="410" spans="1:6" x14ac:dyDescent="0.3">
      <c r="A410" s="27" t="s">
        <v>497</v>
      </c>
      <c r="B410" s="12" t="s">
        <v>56</v>
      </c>
      <c r="C410" s="13" t="s">
        <v>16</v>
      </c>
      <c r="D410" s="19">
        <v>45435</v>
      </c>
      <c r="E410" s="19">
        <v>45466</v>
      </c>
      <c r="F410" s="13">
        <v>208</v>
      </c>
    </row>
    <row r="411" spans="1:6" x14ac:dyDescent="0.3">
      <c r="A411" s="31" t="s">
        <v>498</v>
      </c>
      <c r="B411" s="15" t="s">
        <v>56</v>
      </c>
      <c r="C411" s="16" t="s">
        <v>16</v>
      </c>
      <c r="D411" s="22">
        <v>45466</v>
      </c>
      <c r="E411" s="22">
        <v>45496</v>
      </c>
      <c r="F411" s="16">
        <v>186</v>
      </c>
    </row>
    <row r="412" spans="1:6" x14ac:dyDescent="0.3">
      <c r="A412" s="27" t="s">
        <v>499</v>
      </c>
      <c r="B412" s="12" t="s">
        <v>56</v>
      </c>
      <c r="C412" s="13" t="s">
        <v>16</v>
      </c>
      <c r="D412" s="19">
        <v>45496</v>
      </c>
      <c r="E412" s="19">
        <v>45516</v>
      </c>
      <c r="F412" s="13">
        <v>303</v>
      </c>
    </row>
    <row r="413" spans="1:6" x14ac:dyDescent="0.3">
      <c r="A413" s="31" t="s">
        <v>500</v>
      </c>
      <c r="B413" s="15" t="s">
        <v>56</v>
      </c>
      <c r="C413" s="16" t="s">
        <v>16</v>
      </c>
      <c r="D413" s="22">
        <v>45516</v>
      </c>
      <c r="E413" s="22">
        <v>45558</v>
      </c>
      <c r="F413" s="16">
        <v>219</v>
      </c>
    </row>
    <row r="414" spans="1:6" x14ac:dyDescent="0.3">
      <c r="A414" s="27" t="s">
        <v>501</v>
      </c>
      <c r="B414" s="12" t="s">
        <v>56</v>
      </c>
      <c r="C414" s="13" t="s">
        <v>16</v>
      </c>
      <c r="D414" s="19">
        <v>45558</v>
      </c>
      <c r="E414" s="19">
        <v>45585</v>
      </c>
      <c r="F414" s="13">
        <v>530</v>
      </c>
    </row>
    <row r="415" spans="1:6" x14ac:dyDescent="0.3">
      <c r="A415" s="31" t="s">
        <v>502</v>
      </c>
      <c r="B415" s="15" t="s">
        <v>56</v>
      </c>
      <c r="C415" s="16" t="s">
        <v>16</v>
      </c>
      <c r="D415" s="22">
        <v>45585</v>
      </c>
      <c r="E415" s="22">
        <v>45608</v>
      </c>
      <c r="F415" s="16">
        <v>146</v>
      </c>
    </row>
    <row r="416" spans="1:6" x14ac:dyDescent="0.3">
      <c r="A416" s="27" t="s">
        <v>503</v>
      </c>
      <c r="B416" s="12" t="s">
        <v>56</v>
      </c>
      <c r="C416" s="13" t="s">
        <v>16</v>
      </c>
      <c r="D416" s="19">
        <v>45608</v>
      </c>
      <c r="E416" s="19">
        <v>45647</v>
      </c>
      <c r="F416" s="13">
        <v>483</v>
      </c>
    </row>
    <row r="417" spans="1:6" x14ac:dyDescent="0.3">
      <c r="A417" s="31" t="s">
        <v>504</v>
      </c>
      <c r="B417" s="15" t="s">
        <v>56</v>
      </c>
      <c r="C417" s="16" t="s">
        <v>16</v>
      </c>
      <c r="D417" s="22">
        <v>45647</v>
      </c>
      <c r="E417" s="22">
        <v>45677</v>
      </c>
      <c r="F417" s="16">
        <v>321</v>
      </c>
    </row>
    <row r="418" spans="1:6" x14ac:dyDescent="0.3">
      <c r="A418" s="27" t="s">
        <v>505</v>
      </c>
      <c r="B418" s="12" t="s">
        <v>56</v>
      </c>
      <c r="C418" s="13" t="s">
        <v>16</v>
      </c>
      <c r="D418" s="19">
        <v>45677</v>
      </c>
      <c r="E418" s="19">
        <v>45680</v>
      </c>
      <c r="F418" s="13">
        <v>117</v>
      </c>
    </row>
    <row r="419" spans="1:6" x14ac:dyDescent="0.3">
      <c r="A419" s="31" t="s">
        <v>506</v>
      </c>
      <c r="B419" s="15" t="s">
        <v>56</v>
      </c>
      <c r="C419" s="16" t="s">
        <v>21</v>
      </c>
      <c r="D419" s="22">
        <v>45466</v>
      </c>
      <c r="E419" s="22">
        <v>45494</v>
      </c>
      <c r="F419" s="16">
        <v>332</v>
      </c>
    </row>
    <row r="420" spans="1:6" x14ac:dyDescent="0.3">
      <c r="A420" s="27" t="s">
        <v>507</v>
      </c>
      <c r="B420" s="12" t="s">
        <v>56</v>
      </c>
      <c r="C420" s="13" t="s">
        <v>21</v>
      </c>
      <c r="D420" s="19">
        <v>45494</v>
      </c>
      <c r="E420" s="19">
        <v>45534</v>
      </c>
      <c r="F420" s="13">
        <v>436</v>
      </c>
    </row>
    <row r="421" spans="1:6" x14ac:dyDescent="0.3">
      <c r="A421" s="31" t="s">
        <v>508</v>
      </c>
      <c r="B421" s="15" t="s">
        <v>56</v>
      </c>
      <c r="C421" s="16" t="s">
        <v>21</v>
      </c>
      <c r="D421" s="22">
        <v>45534</v>
      </c>
      <c r="E421" s="22">
        <v>45549</v>
      </c>
      <c r="F421" s="16">
        <v>267</v>
      </c>
    </row>
    <row r="422" spans="1:6" x14ac:dyDescent="0.3">
      <c r="A422" s="27" t="s">
        <v>509</v>
      </c>
      <c r="B422" s="12" t="s">
        <v>56</v>
      </c>
      <c r="C422" s="13" t="s">
        <v>21</v>
      </c>
      <c r="D422" s="19">
        <v>45549</v>
      </c>
      <c r="E422" s="19">
        <v>45593</v>
      </c>
      <c r="F422" s="13">
        <v>425</v>
      </c>
    </row>
    <row r="423" spans="1:6" x14ac:dyDescent="0.3">
      <c r="A423" s="31" t="s">
        <v>510</v>
      </c>
      <c r="B423" s="15" t="s">
        <v>56</v>
      </c>
      <c r="C423" s="16" t="s">
        <v>21</v>
      </c>
      <c r="D423" s="22">
        <v>45593</v>
      </c>
      <c r="E423" s="22">
        <v>45625</v>
      </c>
      <c r="F423" s="16">
        <v>422</v>
      </c>
    </row>
    <row r="424" spans="1:6" x14ac:dyDescent="0.3">
      <c r="A424" s="27" t="s">
        <v>511</v>
      </c>
      <c r="B424" s="12" t="s">
        <v>56</v>
      </c>
      <c r="C424" s="13" t="s">
        <v>21</v>
      </c>
      <c r="D424" s="19">
        <v>45625</v>
      </c>
      <c r="E424" s="19">
        <v>45648</v>
      </c>
      <c r="F424" s="13">
        <v>508</v>
      </c>
    </row>
    <row r="425" spans="1:6" x14ac:dyDescent="0.3">
      <c r="A425" s="31" t="s">
        <v>512</v>
      </c>
      <c r="B425" s="15" t="s">
        <v>56</v>
      </c>
      <c r="C425" s="16" t="s">
        <v>21</v>
      </c>
      <c r="D425" s="22">
        <v>45648</v>
      </c>
      <c r="E425" s="22">
        <v>45685</v>
      </c>
      <c r="F425" s="16">
        <v>344</v>
      </c>
    </row>
    <row r="426" spans="1:6" x14ac:dyDescent="0.3">
      <c r="A426" s="27" t="s">
        <v>513</v>
      </c>
      <c r="B426" s="12" t="s">
        <v>56</v>
      </c>
      <c r="C426" s="13" t="s">
        <v>21</v>
      </c>
      <c r="D426" s="19">
        <v>45685</v>
      </c>
      <c r="E426" s="19">
        <v>45691</v>
      </c>
      <c r="F426" s="13">
        <v>389</v>
      </c>
    </row>
    <row r="427" spans="1:6" x14ac:dyDescent="0.3">
      <c r="A427" s="31" t="s">
        <v>514</v>
      </c>
      <c r="B427" s="15" t="s">
        <v>31</v>
      </c>
      <c r="C427" s="16" t="s">
        <v>12</v>
      </c>
      <c r="D427" s="22">
        <v>45057</v>
      </c>
      <c r="E427" s="22">
        <v>45066</v>
      </c>
      <c r="F427" s="16">
        <v>6</v>
      </c>
    </row>
    <row r="428" spans="1:6" x14ac:dyDescent="0.3">
      <c r="A428" s="27" t="s">
        <v>515</v>
      </c>
      <c r="B428" s="12" t="s">
        <v>31</v>
      </c>
      <c r="C428" s="13" t="s">
        <v>5</v>
      </c>
      <c r="D428" s="19">
        <v>45057</v>
      </c>
      <c r="E428" s="19">
        <v>45066</v>
      </c>
      <c r="F428" s="13">
        <v>5</v>
      </c>
    </row>
    <row r="429" spans="1:6" x14ac:dyDescent="0.3">
      <c r="A429" s="31" t="s">
        <v>516</v>
      </c>
      <c r="B429" s="15" t="s">
        <v>31</v>
      </c>
      <c r="C429" s="16" t="s">
        <v>12</v>
      </c>
      <c r="D429" s="22">
        <v>45078</v>
      </c>
      <c r="E429" s="22">
        <v>45108</v>
      </c>
      <c r="F429" s="16">
        <v>56</v>
      </c>
    </row>
    <row r="430" spans="1:6" x14ac:dyDescent="0.3">
      <c r="A430" s="27" t="s">
        <v>517</v>
      </c>
      <c r="B430" s="12" t="s">
        <v>31</v>
      </c>
      <c r="C430" s="13" t="s">
        <v>5</v>
      </c>
      <c r="D430" s="19">
        <v>45078</v>
      </c>
      <c r="E430" s="19">
        <v>45108</v>
      </c>
      <c r="F430" s="13">
        <v>51</v>
      </c>
    </row>
    <row r="431" spans="1:6" x14ac:dyDescent="0.3">
      <c r="A431" s="31" t="s">
        <v>518</v>
      </c>
      <c r="B431" s="15" t="s">
        <v>31</v>
      </c>
      <c r="C431" s="16" t="s">
        <v>14</v>
      </c>
      <c r="D431" s="22">
        <v>45078</v>
      </c>
      <c r="E431" s="22">
        <v>45108</v>
      </c>
      <c r="F431" s="16">
        <v>41</v>
      </c>
    </row>
    <row r="432" spans="1:6" x14ac:dyDescent="0.3">
      <c r="A432" s="27" t="s">
        <v>519</v>
      </c>
      <c r="B432" s="12" t="s">
        <v>31</v>
      </c>
      <c r="C432" s="13" t="s">
        <v>16</v>
      </c>
      <c r="D432" s="19">
        <v>45078</v>
      </c>
      <c r="E432" s="19">
        <v>45108</v>
      </c>
      <c r="F432" s="13">
        <v>46</v>
      </c>
    </row>
    <row r="433" spans="1:6" x14ac:dyDescent="0.3">
      <c r="A433" s="31" t="s">
        <v>520</v>
      </c>
      <c r="B433" s="15" t="s">
        <v>31</v>
      </c>
      <c r="C433" s="16" t="s">
        <v>5</v>
      </c>
      <c r="D433" s="22">
        <v>45108</v>
      </c>
      <c r="E433" s="22">
        <v>45139</v>
      </c>
      <c r="F433" s="16">
        <v>44</v>
      </c>
    </row>
    <row r="434" spans="1:6" x14ac:dyDescent="0.3">
      <c r="A434" s="27" t="s">
        <v>521</v>
      </c>
      <c r="B434" s="12" t="s">
        <v>31</v>
      </c>
      <c r="C434" s="13" t="s">
        <v>5</v>
      </c>
      <c r="D434" s="19">
        <v>45139</v>
      </c>
      <c r="E434" s="19">
        <v>45170</v>
      </c>
      <c r="F434" s="13">
        <v>62</v>
      </c>
    </row>
    <row r="435" spans="1:6" x14ac:dyDescent="0.3">
      <c r="A435" s="31" t="s">
        <v>522</v>
      </c>
      <c r="B435" s="15" t="s">
        <v>31</v>
      </c>
      <c r="C435" s="16" t="s">
        <v>5</v>
      </c>
      <c r="D435" s="22">
        <v>45170</v>
      </c>
      <c r="E435" s="22">
        <v>45200</v>
      </c>
      <c r="F435" s="16">
        <v>250</v>
      </c>
    </row>
    <row r="436" spans="1:6" x14ac:dyDescent="0.3">
      <c r="A436" s="27" t="s">
        <v>523</v>
      </c>
      <c r="B436" s="12" t="s">
        <v>31</v>
      </c>
      <c r="C436" s="13" t="s">
        <v>5</v>
      </c>
      <c r="D436" s="19">
        <v>45200</v>
      </c>
      <c r="E436" s="19">
        <v>45231</v>
      </c>
      <c r="F436" s="13">
        <v>174</v>
      </c>
    </row>
    <row r="437" spans="1:6" x14ac:dyDescent="0.3">
      <c r="A437" s="31" t="s">
        <v>524</v>
      </c>
      <c r="B437" s="15" t="s">
        <v>31</v>
      </c>
      <c r="C437" s="16" t="s">
        <v>5</v>
      </c>
      <c r="D437" s="22">
        <v>45231</v>
      </c>
      <c r="E437" s="22">
        <v>45261</v>
      </c>
      <c r="F437" s="16">
        <v>159</v>
      </c>
    </row>
    <row r="438" spans="1:6" x14ac:dyDescent="0.3">
      <c r="A438" s="27" t="s">
        <v>525</v>
      </c>
      <c r="B438" s="12" t="s">
        <v>31</v>
      </c>
      <c r="C438" s="13" t="s">
        <v>5</v>
      </c>
      <c r="D438" s="19">
        <v>45261</v>
      </c>
      <c r="E438" s="19">
        <v>45292</v>
      </c>
      <c r="F438" s="13">
        <v>149</v>
      </c>
    </row>
    <row r="439" spans="1:6" x14ac:dyDescent="0.3">
      <c r="A439" s="31" t="s">
        <v>526</v>
      </c>
      <c r="B439" s="15" t="s">
        <v>31</v>
      </c>
      <c r="C439" s="16" t="s">
        <v>5</v>
      </c>
      <c r="D439" s="22">
        <v>45292</v>
      </c>
      <c r="E439" s="22">
        <v>45323</v>
      </c>
      <c r="F439" s="16">
        <v>383</v>
      </c>
    </row>
    <row r="440" spans="1:6" x14ac:dyDescent="0.3">
      <c r="A440" s="27" t="s">
        <v>527</v>
      </c>
      <c r="B440" s="12" t="s">
        <v>31</v>
      </c>
      <c r="C440" s="13" t="s">
        <v>5</v>
      </c>
      <c r="D440" s="19">
        <v>45323</v>
      </c>
      <c r="E440" s="19">
        <v>45352</v>
      </c>
      <c r="F440" s="13">
        <v>207</v>
      </c>
    </row>
    <row r="441" spans="1:6" x14ac:dyDescent="0.3">
      <c r="A441" s="31" t="s">
        <v>528</v>
      </c>
      <c r="B441" s="15" t="s">
        <v>31</v>
      </c>
      <c r="C441" s="16" t="s">
        <v>5</v>
      </c>
      <c r="D441" s="22">
        <v>45352</v>
      </c>
      <c r="E441" s="22">
        <v>45383</v>
      </c>
      <c r="F441" s="16">
        <v>226</v>
      </c>
    </row>
    <row r="442" spans="1:6" x14ac:dyDescent="0.3">
      <c r="A442" s="27" t="s">
        <v>529</v>
      </c>
      <c r="B442" s="12" t="s">
        <v>31</v>
      </c>
      <c r="C442" s="13" t="s">
        <v>5</v>
      </c>
      <c r="D442" s="19">
        <v>45383</v>
      </c>
      <c r="E442" s="19">
        <v>45413</v>
      </c>
      <c r="F442" s="13">
        <v>261</v>
      </c>
    </row>
    <row r="443" spans="1:6" x14ac:dyDescent="0.3">
      <c r="A443" s="31" t="s">
        <v>530</v>
      </c>
      <c r="B443" s="15" t="s">
        <v>31</v>
      </c>
      <c r="C443" s="16" t="s">
        <v>5</v>
      </c>
      <c r="D443" s="22">
        <v>45413</v>
      </c>
      <c r="E443" s="22">
        <v>45444</v>
      </c>
      <c r="F443" s="16">
        <v>225</v>
      </c>
    </row>
    <row r="444" spans="1:6" x14ac:dyDescent="0.3">
      <c r="A444" s="27" t="s">
        <v>531</v>
      </c>
      <c r="B444" s="12" t="s">
        <v>31</v>
      </c>
      <c r="C444" s="13" t="s">
        <v>5</v>
      </c>
      <c r="D444" s="19">
        <v>45444</v>
      </c>
      <c r="E444" s="19">
        <v>45474</v>
      </c>
      <c r="F444" s="13">
        <v>414</v>
      </c>
    </row>
    <row r="445" spans="1:6" x14ac:dyDescent="0.3">
      <c r="A445" s="31" t="s">
        <v>532</v>
      </c>
      <c r="B445" s="15" t="s">
        <v>31</v>
      </c>
      <c r="C445" s="16" t="s">
        <v>5</v>
      </c>
      <c r="D445" s="22">
        <v>45474</v>
      </c>
      <c r="E445" s="22">
        <v>45505</v>
      </c>
      <c r="F445" s="16">
        <v>260</v>
      </c>
    </row>
    <row r="446" spans="1:6" x14ac:dyDescent="0.3">
      <c r="A446" s="27" t="s">
        <v>533</v>
      </c>
      <c r="B446" s="12" t="s">
        <v>31</v>
      </c>
      <c r="C446" s="13" t="s">
        <v>5</v>
      </c>
      <c r="D446" s="19">
        <v>45505</v>
      </c>
      <c r="E446" s="19">
        <v>45536</v>
      </c>
      <c r="F446" s="13">
        <v>287</v>
      </c>
    </row>
    <row r="447" spans="1:6" x14ac:dyDescent="0.3">
      <c r="A447" s="31" t="s">
        <v>534</v>
      </c>
      <c r="B447" s="15" t="s">
        <v>31</v>
      </c>
      <c r="C447" s="16" t="s">
        <v>5</v>
      </c>
      <c r="D447" s="22">
        <v>45536</v>
      </c>
      <c r="E447" s="22">
        <v>45566</v>
      </c>
      <c r="F447" s="16">
        <v>291</v>
      </c>
    </row>
    <row r="448" spans="1:6" x14ac:dyDescent="0.3">
      <c r="A448" s="27" t="s">
        <v>535</v>
      </c>
      <c r="B448" s="12" t="s">
        <v>31</v>
      </c>
      <c r="C448" s="13" t="s">
        <v>5</v>
      </c>
      <c r="D448" s="19">
        <v>45566</v>
      </c>
      <c r="E448" s="19">
        <v>45597</v>
      </c>
      <c r="F448" s="13">
        <v>213</v>
      </c>
    </row>
    <row r="449" spans="1:6" x14ac:dyDescent="0.3">
      <c r="A449" s="31" t="s">
        <v>536</v>
      </c>
      <c r="B449" s="15" t="s">
        <v>31</v>
      </c>
      <c r="C449" s="16" t="s">
        <v>5</v>
      </c>
      <c r="D449" s="22">
        <v>45597</v>
      </c>
      <c r="E449" s="22">
        <v>45627</v>
      </c>
      <c r="F449" s="16">
        <v>215</v>
      </c>
    </row>
    <row r="450" spans="1:6" x14ac:dyDescent="0.3">
      <c r="A450" s="27" t="s">
        <v>537</v>
      </c>
      <c r="B450" s="12" t="s">
        <v>31</v>
      </c>
      <c r="C450" s="13" t="s">
        <v>5</v>
      </c>
      <c r="D450" s="19">
        <v>45627</v>
      </c>
      <c r="E450" s="19">
        <v>45658</v>
      </c>
      <c r="F450" s="13">
        <v>309</v>
      </c>
    </row>
    <row r="451" spans="1:6" x14ac:dyDescent="0.3">
      <c r="A451" s="31" t="s">
        <v>538</v>
      </c>
      <c r="B451" s="15" t="s">
        <v>31</v>
      </c>
      <c r="C451" s="16" t="s">
        <v>12</v>
      </c>
      <c r="D451" s="22">
        <v>45108</v>
      </c>
      <c r="E451" s="22">
        <v>45139</v>
      </c>
      <c r="F451" s="16">
        <v>52</v>
      </c>
    </row>
    <row r="452" spans="1:6" x14ac:dyDescent="0.3">
      <c r="A452" s="27" t="s">
        <v>539</v>
      </c>
      <c r="B452" s="12" t="s">
        <v>31</v>
      </c>
      <c r="C452" s="13" t="s">
        <v>12</v>
      </c>
      <c r="D452" s="19">
        <v>45139</v>
      </c>
      <c r="E452" s="19">
        <v>45170</v>
      </c>
      <c r="F452" s="13">
        <v>48</v>
      </c>
    </row>
    <row r="453" spans="1:6" x14ac:dyDescent="0.3">
      <c r="A453" s="31" t="s">
        <v>540</v>
      </c>
      <c r="B453" s="15" t="s">
        <v>31</v>
      </c>
      <c r="C453" s="16" t="s">
        <v>12</v>
      </c>
      <c r="D453" s="22">
        <v>45170</v>
      </c>
      <c r="E453" s="22">
        <v>45200</v>
      </c>
      <c r="F453" s="16">
        <v>297</v>
      </c>
    </row>
    <row r="454" spans="1:6" x14ac:dyDescent="0.3">
      <c r="A454" s="27" t="s">
        <v>541</v>
      </c>
      <c r="B454" s="12" t="s">
        <v>31</v>
      </c>
      <c r="C454" s="13" t="s">
        <v>12</v>
      </c>
      <c r="D454" s="19">
        <v>45200</v>
      </c>
      <c r="E454" s="19">
        <v>45231</v>
      </c>
      <c r="F454" s="13">
        <v>247</v>
      </c>
    </row>
    <row r="455" spans="1:6" x14ac:dyDescent="0.3">
      <c r="A455" s="31" t="s">
        <v>542</v>
      </c>
      <c r="B455" s="15" t="s">
        <v>31</v>
      </c>
      <c r="C455" s="16" t="s">
        <v>12</v>
      </c>
      <c r="D455" s="22">
        <v>45231</v>
      </c>
      <c r="E455" s="22">
        <v>45261</v>
      </c>
      <c r="F455" s="16">
        <v>190</v>
      </c>
    </row>
    <row r="456" spans="1:6" x14ac:dyDescent="0.3">
      <c r="A456" s="27" t="s">
        <v>543</v>
      </c>
      <c r="B456" s="12" t="s">
        <v>31</v>
      </c>
      <c r="C456" s="13" t="s">
        <v>12</v>
      </c>
      <c r="D456" s="19">
        <v>45261</v>
      </c>
      <c r="E456" s="19">
        <v>45292</v>
      </c>
      <c r="F456" s="13">
        <v>195</v>
      </c>
    </row>
    <row r="457" spans="1:6" x14ac:dyDescent="0.3">
      <c r="A457" s="31" t="s">
        <v>544</v>
      </c>
      <c r="B457" s="15" t="s">
        <v>31</v>
      </c>
      <c r="C457" s="16" t="s">
        <v>12</v>
      </c>
      <c r="D457" s="22">
        <v>45292</v>
      </c>
      <c r="E457" s="22">
        <v>45323</v>
      </c>
      <c r="F457" s="16">
        <v>391</v>
      </c>
    </row>
    <row r="458" spans="1:6" x14ac:dyDescent="0.3">
      <c r="A458" s="27" t="s">
        <v>545</v>
      </c>
      <c r="B458" s="12" t="s">
        <v>31</v>
      </c>
      <c r="C458" s="13" t="s">
        <v>12</v>
      </c>
      <c r="D458" s="19">
        <v>45323</v>
      </c>
      <c r="E458" s="19">
        <v>45352</v>
      </c>
      <c r="F458" s="13">
        <v>240</v>
      </c>
    </row>
    <row r="459" spans="1:6" x14ac:dyDescent="0.3">
      <c r="A459" s="31" t="s">
        <v>546</v>
      </c>
      <c r="B459" s="15" t="s">
        <v>31</v>
      </c>
      <c r="C459" s="16" t="s">
        <v>12</v>
      </c>
      <c r="D459" s="22">
        <v>45352</v>
      </c>
      <c r="E459" s="22">
        <v>45383</v>
      </c>
      <c r="F459" s="16">
        <v>315</v>
      </c>
    </row>
    <row r="460" spans="1:6" x14ac:dyDescent="0.3">
      <c r="A460" s="27" t="s">
        <v>547</v>
      </c>
      <c r="B460" s="12" t="s">
        <v>31</v>
      </c>
      <c r="C460" s="13" t="s">
        <v>12</v>
      </c>
      <c r="D460" s="19">
        <v>45383</v>
      </c>
      <c r="E460" s="19">
        <v>45413</v>
      </c>
      <c r="F460" s="13">
        <v>217</v>
      </c>
    </row>
    <row r="461" spans="1:6" x14ac:dyDescent="0.3">
      <c r="A461" s="31" t="s">
        <v>548</v>
      </c>
      <c r="B461" s="15" t="s">
        <v>31</v>
      </c>
      <c r="C461" s="16" t="s">
        <v>12</v>
      </c>
      <c r="D461" s="22">
        <v>45413</v>
      </c>
      <c r="E461" s="22">
        <v>45444</v>
      </c>
      <c r="F461" s="16">
        <v>287</v>
      </c>
    </row>
    <row r="462" spans="1:6" x14ac:dyDescent="0.3">
      <c r="A462" s="27" t="s">
        <v>549</v>
      </c>
      <c r="B462" s="12" t="s">
        <v>31</v>
      </c>
      <c r="C462" s="13" t="s">
        <v>12</v>
      </c>
      <c r="D462" s="19">
        <v>45444</v>
      </c>
      <c r="E462" s="19">
        <v>45474</v>
      </c>
      <c r="F462" s="13">
        <v>450</v>
      </c>
    </row>
    <row r="463" spans="1:6" x14ac:dyDescent="0.3">
      <c r="A463" s="31" t="s">
        <v>550</v>
      </c>
      <c r="B463" s="15" t="s">
        <v>31</v>
      </c>
      <c r="C463" s="16" t="s">
        <v>12</v>
      </c>
      <c r="D463" s="22">
        <v>45474</v>
      </c>
      <c r="E463" s="22">
        <v>45505</v>
      </c>
      <c r="F463" s="16">
        <v>253</v>
      </c>
    </row>
    <row r="464" spans="1:6" x14ac:dyDescent="0.3">
      <c r="A464" s="27" t="s">
        <v>551</v>
      </c>
      <c r="B464" s="12" t="s">
        <v>31</v>
      </c>
      <c r="C464" s="13" t="s">
        <v>12</v>
      </c>
      <c r="D464" s="19">
        <v>45505</v>
      </c>
      <c r="E464" s="19">
        <v>45536</v>
      </c>
      <c r="F464" s="13">
        <v>244</v>
      </c>
    </row>
    <row r="465" spans="1:6" x14ac:dyDescent="0.3">
      <c r="A465" s="31" t="s">
        <v>552</v>
      </c>
      <c r="B465" s="15" t="s">
        <v>31</v>
      </c>
      <c r="C465" s="16" t="s">
        <v>12</v>
      </c>
      <c r="D465" s="22">
        <v>45536</v>
      </c>
      <c r="E465" s="22">
        <v>45566</v>
      </c>
      <c r="F465" s="16">
        <v>305</v>
      </c>
    </row>
    <row r="466" spans="1:6" x14ac:dyDescent="0.3">
      <c r="A466" s="27" t="s">
        <v>553</v>
      </c>
      <c r="B466" s="12" t="s">
        <v>31</v>
      </c>
      <c r="C466" s="13" t="s">
        <v>12</v>
      </c>
      <c r="D466" s="19">
        <v>45566</v>
      </c>
      <c r="E466" s="19">
        <v>45597</v>
      </c>
      <c r="F466" s="13">
        <v>225</v>
      </c>
    </row>
    <row r="467" spans="1:6" x14ac:dyDescent="0.3">
      <c r="A467" s="31" t="s">
        <v>554</v>
      </c>
      <c r="B467" s="15" t="s">
        <v>31</v>
      </c>
      <c r="C467" s="16" t="s">
        <v>12</v>
      </c>
      <c r="D467" s="22">
        <v>45597</v>
      </c>
      <c r="E467" s="22">
        <v>45627</v>
      </c>
      <c r="F467" s="16">
        <v>235</v>
      </c>
    </row>
    <row r="468" spans="1:6" x14ac:dyDescent="0.3">
      <c r="A468" s="27" t="s">
        <v>555</v>
      </c>
      <c r="B468" s="12" t="s">
        <v>31</v>
      </c>
      <c r="C468" s="13" t="s">
        <v>12</v>
      </c>
      <c r="D468" s="19">
        <v>45627</v>
      </c>
      <c r="E468" s="19">
        <v>45658</v>
      </c>
      <c r="F468" s="13">
        <v>241</v>
      </c>
    </row>
    <row r="469" spans="1:6" x14ac:dyDescent="0.3">
      <c r="A469" s="31" t="s">
        <v>556</v>
      </c>
      <c r="B469" s="15" t="s">
        <v>31</v>
      </c>
      <c r="C469" s="16" t="s">
        <v>14</v>
      </c>
      <c r="D469" s="22">
        <v>45108</v>
      </c>
      <c r="E469" s="22">
        <v>45139</v>
      </c>
      <c r="F469" s="16">
        <v>61</v>
      </c>
    </row>
    <row r="470" spans="1:6" x14ac:dyDescent="0.3">
      <c r="A470" s="27" t="s">
        <v>557</v>
      </c>
      <c r="B470" s="12" t="s">
        <v>31</v>
      </c>
      <c r="C470" s="13" t="s">
        <v>14</v>
      </c>
      <c r="D470" s="19">
        <v>45139</v>
      </c>
      <c r="E470" s="19">
        <v>45170</v>
      </c>
      <c r="F470" s="13">
        <v>46</v>
      </c>
    </row>
    <row r="471" spans="1:6" x14ac:dyDescent="0.3">
      <c r="A471" s="31" t="s">
        <v>558</v>
      </c>
      <c r="B471" s="15" t="s">
        <v>31</v>
      </c>
      <c r="C471" s="16" t="s">
        <v>14</v>
      </c>
      <c r="D471" s="22">
        <v>45170</v>
      </c>
      <c r="E471" s="22">
        <v>45200</v>
      </c>
      <c r="F471" s="16">
        <v>233</v>
      </c>
    </row>
    <row r="472" spans="1:6" x14ac:dyDescent="0.3">
      <c r="A472" s="27" t="s">
        <v>559</v>
      </c>
      <c r="B472" s="12" t="s">
        <v>31</v>
      </c>
      <c r="C472" s="13" t="s">
        <v>14</v>
      </c>
      <c r="D472" s="19">
        <v>45200</v>
      </c>
      <c r="E472" s="19">
        <v>45231</v>
      </c>
      <c r="F472" s="13">
        <v>163</v>
      </c>
    </row>
    <row r="473" spans="1:6" x14ac:dyDescent="0.3">
      <c r="A473" s="31" t="s">
        <v>560</v>
      </c>
      <c r="B473" s="15" t="s">
        <v>31</v>
      </c>
      <c r="C473" s="16" t="s">
        <v>14</v>
      </c>
      <c r="D473" s="22">
        <v>45231</v>
      </c>
      <c r="E473" s="22">
        <v>45261</v>
      </c>
      <c r="F473" s="16">
        <v>171</v>
      </c>
    </row>
    <row r="474" spans="1:6" x14ac:dyDescent="0.3">
      <c r="A474" s="27" t="s">
        <v>561</v>
      </c>
      <c r="B474" s="12" t="s">
        <v>31</v>
      </c>
      <c r="C474" s="13" t="s">
        <v>14</v>
      </c>
      <c r="D474" s="19">
        <v>45261</v>
      </c>
      <c r="E474" s="19">
        <v>45292</v>
      </c>
      <c r="F474" s="13">
        <v>188</v>
      </c>
    </row>
    <row r="475" spans="1:6" x14ac:dyDescent="0.3">
      <c r="A475" s="31" t="s">
        <v>562</v>
      </c>
      <c r="B475" s="15" t="s">
        <v>31</v>
      </c>
      <c r="C475" s="16" t="s">
        <v>14</v>
      </c>
      <c r="D475" s="22">
        <v>45292</v>
      </c>
      <c r="E475" s="22">
        <v>45323</v>
      </c>
      <c r="F475" s="16">
        <v>315</v>
      </c>
    </row>
    <row r="476" spans="1:6" x14ac:dyDescent="0.3">
      <c r="A476" s="27" t="s">
        <v>563</v>
      </c>
      <c r="B476" s="12" t="s">
        <v>31</v>
      </c>
      <c r="C476" s="13" t="s">
        <v>14</v>
      </c>
      <c r="D476" s="19">
        <v>45323</v>
      </c>
      <c r="E476" s="19">
        <v>45352</v>
      </c>
      <c r="F476" s="13">
        <v>391</v>
      </c>
    </row>
    <row r="477" spans="1:6" x14ac:dyDescent="0.3">
      <c r="A477" s="31" t="s">
        <v>564</v>
      </c>
      <c r="B477" s="15" t="s">
        <v>31</v>
      </c>
      <c r="C477" s="16" t="s">
        <v>14</v>
      </c>
      <c r="D477" s="22">
        <v>45352</v>
      </c>
      <c r="E477" s="22">
        <v>45383</v>
      </c>
      <c r="F477" s="16">
        <v>356</v>
      </c>
    </row>
    <row r="478" spans="1:6" x14ac:dyDescent="0.3">
      <c r="A478" s="27" t="s">
        <v>565</v>
      </c>
      <c r="B478" s="12" t="s">
        <v>31</v>
      </c>
      <c r="C478" s="13" t="s">
        <v>14</v>
      </c>
      <c r="D478" s="19">
        <v>45383</v>
      </c>
      <c r="E478" s="19">
        <v>45413</v>
      </c>
      <c r="F478" s="13">
        <v>218</v>
      </c>
    </row>
    <row r="479" spans="1:6" x14ac:dyDescent="0.3">
      <c r="A479" s="31" t="s">
        <v>566</v>
      </c>
      <c r="B479" s="15" t="s">
        <v>31</v>
      </c>
      <c r="C479" s="16" t="s">
        <v>14</v>
      </c>
      <c r="D479" s="22">
        <v>45413</v>
      </c>
      <c r="E479" s="22">
        <v>45444</v>
      </c>
      <c r="F479" s="16">
        <v>297</v>
      </c>
    </row>
    <row r="480" spans="1:6" x14ac:dyDescent="0.3">
      <c r="A480" s="27" t="s">
        <v>567</v>
      </c>
      <c r="B480" s="12" t="s">
        <v>31</v>
      </c>
      <c r="C480" s="13" t="s">
        <v>14</v>
      </c>
      <c r="D480" s="19">
        <v>45444</v>
      </c>
      <c r="E480" s="19">
        <v>45474</v>
      </c>
      <c r="F480" s="13">
        <v>328</v>
      </c>
    </row>
    <row r="481" spans="1:6" x14ac:dyDescent="0.3">
      <c r="A481" s="31" t="s">
        <v>568</v>
      </c>
      <c r="B481" s="15" t="s">
        <v>31</v>
      </c>
      <c r="C481" s="16" t="s">
        <v>14</v>
      </c>
      <c r="D481" s="22">
        <v>45474</v>
      </c>
      <c r="E481" s="22">
        <v>45505</v>
      </c>
      <c r="F481" s="16">
        <v>309</v>
      </c>
    </row>
    <row r="482" spans="1:6" x14ac:dyDescent="0.3">
      <c r="A482" s="27" t="s">
        <v>569</v>
      </c>
      <c r="B482" s="12" t="s">
        <v>31</v>
      </c>
      <c r="C482" s="13" t="s">
        <v>14</v>
      </c>
      <c r="D482" s="19">
        <v>45505</v>
      </c>
      <c r="E482" s="19">
        <v>45536</v>
      </c>
      <c r="F482" s="13">
        <v>290</v>
      </c>
    </row>
    <row r="483" spans="1:6" x14ac:dyDescent="0.3">
      <c r="A483" s="31" t="s">
        <v>570</v>
      </c>
      <c r="B483" s="15" t="s">
        <v>31</v>
      </c>
      <c r="C483" s="16" t="s">
        <v>14</v>
      </c>
      <c r="D483" s="22">
        <v>45536</v>
      </c>
      <c r="E483" s="22">
        <v>45566</v>
      </c>
      <c r="F483" s="16">
        <v>275</v>
      </c>
    </row>
    <row r="484" spans="1:6" x14ac:dyDescent="0.3">
      <c r="A484" s="27" t="s">
        <v>571</v>
      </c>
      <c r="B484" s="12" t="s">
        <v>31</v>
      </c>
      <c r="C484" s="13" t="s">
        <v>14</v>
      </c>
      <c r="D484" s="19">
        <v>45566</v>
      </c>
      <c r="E484" s="19">
        <v>45597</v>
      </c>
      <c r="F484" s="13">
        <v>213</v>
      </c>
    </row>
    <row r="485" spans="1:6" x14ac:dyDescent="0.3">
      <c r="A485" s="31" t="s">
        <v>572</v>
      </c>
      <c r="B485" s="15" t="s">
        <v>31</v>
      </c>
      <c r="C485" s="16" t="s">
        <v>14</v>
      </c>
      <c r="D485" s="22">
        <v>45597</v>
      </c>
      <c r="E485" s="22">
        <v>45627</v>
      </c>
      <c r="F485" s="16">
        <v>272</v>
      </c>
    </row>
    <row r="486" spans="1:6" x14ac:dyDescent="0.3">
      <c r="A486" s="27" t="s">
        <v>573</v>
      </c>
      <c r="B486" s="12" t="s">
        <v>31</v>
      </c>
      <c r="C486" s="13" t="s">
        <v>14</v>
      </c>
      <c r="D486" s="19">
        <v>45627</v>
      </c>
      <c r="E486" s="19">
        <v>45658</v>
      </c>
      <c r="F486" s="13">
        <v>132</v>
      </c>
    </row>
    <row r="487" spans="1:6" x14ac:dyDescent="0.3">
      <c r="A487" s="31" t="s">
        <v>574</v>
      </c>
      <c r="B487" s="15" t="s">
        <v>31</v>
      </c>
      <c r="C487" s="16" t="s">
        <v>16</v>
      </c>
      <c r="D487" s="22">
        <v>45108</v>
      </c>
      <c r="E487" s="22">
        <v>45139</v>
      </c>
      <c r="F487" s="16">
        <v>53</v>
      </c>
    </row>
    <row r="488" spans="1:6" x14ac:dyDescent="0.3">
      <c r="A488" s="27" t="s">
        <v>575</v>
      </c>
      <c r="B488" s="12" t="s">
        <v>31</v>
      </c>
      <c r="C488" s="13" t="s">
        <v>16</v>
      </c>
      <c r="D488" s="19">
        <v>45139</v>
      </c>
      <c r="E488" s="19">
        <v>45170</v>
      </c>
      <c r="F488" s="13">
        <v>52</v>
      </c>
    </row>
    <row r="489" spans="1:6" x14ac:dyDescent="0.3">
      <c r="A489" s="31" t="s">
        <v>576</v>
      </c>
      <c r="B489" s="15" t="s">
        <v>31</v>
      </c>
      <c r="C489" s="16" t="s">
        <v>16</v>
      </c>
      <c r="D489" s="22">
        <v>45170</v>
      </c>
      <c r="E489" s="22">
        <v>45200</v>
      </c>
      <c r="F489" s="16">
        <v>292</v>
      </c>
    </row>
    <row r="490" spans="1:6" x14ac:dyDescent="0.3">
      <c r="A490" s="27" t="s">
        <v>577</v>
      </c>
      <c r="B490" s="12" t="s">
        <v>31</v>
      </c>
      <c r="C490" s="13" t="s">
        <v>16</v>
      </c>
      <c r="D490" s="19">
        <v>45200</v>
      </c>
      <c r="E490" s="19">
        <v>45231</v>
      </c>
      <c r="F490" s="13">
        <v>195</v>
      </c>
    </row>
    <row r="491" spans="1:6" x14ac:dyDescent="0.3">
      <c r="A491" s="31" t="s">
        <v>578</v>
      </c>
      <c r="B491" s="15" t="s">
        <v>31</v>
      </c>
      <c r="C491" s="16" t="s">
        <v>16</v>
      </c>
      <c r="D491" s="22">
        <v>45231</v>
      </c>
      <c r="E491" s="22">
        <v>45261</v>
      </c>
      <c r="F491" s="16">
        <v>222</v>
      </c>
    </row>
    <row r="492" spans="1:6" x14ac:dyDescent="0.3">
      <c r="A492" s="27" t="s">
        <v>579</v>
      </c>
      <c r="B492" s="12" t="s">
        <v>31</v>
      </c>
      <c r="C492" s="13" t="s">
        <v>16</v>
      </c>
      <c r="D492" s="19">
        <v>45261</v>
      </c>
      <c r="E492" s="19">
        <v>45292</v>
      </c>
      <c r="F492" s="13">
        <v>164</v>
      </c>
    </row>
    <row r="493" spans="1:6" x14ac:dyDescent="0.3">
      <c r="A493" s="31" t="s">
        <v>580</v>
      </c>
      <c r="B493" s="15" t="s">
        <v>31</v>
      </c>
      <c r="C493" s="16" t="s">
        <v>16</v>
      </c>
      <c r="D493" s="22">
        <v>45292</v>
      </c>
      <c r="E493" s="22">
        <v>45323</v>
      </c>
      <c r="F493" s="16">
        <v>522</v>
      </c>
    </row>
    <row r="494" spans="1:6" x14ac:dyDescent="0.3">
      <c r="A494" s="27" t="s">
        <v>581</v>
      </c>
      <c r="B494" s="12" t="s">
        <v>31</v>
      </c>
      <c r="C494" s="13" t="s">
        <v>16</v>
      </c>
      <c r="D494" s="19">
        <v>45323</v>
      </c>
      <c r="E494" s="19">
        <v>45352</v>
      </c>
      <c r="F494" s="13">
        <v>462</v>
      </c>
    </row>
    <row r="495" spans="1:6" x14ac:dyDescent="0.3">
      <c r="A495" s="31" t="s">
        <v>582</v>
      </c>
      <c r="B495" s="15" t="s">
        <v>31</v>
      </c>
      <c r="C495" s="16" t="s">
        <v>16</v>
      </c>
      <c r="D495" s="22">
        <v>45352</v>
      </c>
      <c r="E495" s="22">
        <v>45383</v>
      </c>
      <c r="F495" s="16">
        <v>317</v>
      </c>
    </row>
    <row r="496" spans="1:6" x14ac:dyDescent="0.3">
      <c r="A496" s="27" t="s">
        <v>583</v>
      </c>
      <c r="B496" s="12" t="s">
        <v>31</v>
      </c>
      <c r="C496" s="13" t="s">
        <v>16</v>
      </c>
      <c r="D496" s="19">
        <v>45383</v>
      </c>
      <c r="E496" s="19">
        <v>45413</v>
      </c>
      <c r="F496" s="13">
        <v>204</v>
      </c>
    </row>
    <row r="497" spans="1:6" x14ac:dyDescent="0.3">
      <c r="A497" s="31" t="s">
        <v>584</v>
      </c>
      <c r="B497" s="15" t="s">
        <v>31</v>
      </c>
      <c r="C497" s="16" t="s">
        <v>16</v>
      </c>
      <c r="D497" s="22">
        <v>45413</v>
      </c>
      <c r="E497" s="22">
        <v>45444</v>
      </c>
      <c r="F497" s="16">
        <v>246</v>
      </c>
    </row>
    <row r="498" spans="1:6" x14ac:dyDescent="0.3">
      <c r="A498" s="27" t="s">
        <v>585</v>
      </c>
      <c r="B498" s="12" t="s">
        <v>31</v>
      </c>
      <c r="C498" s="13" t="s">
        <v>16</v>
      </c>
      <c r="D498" s="19">
        <v>45444</v>
      </c>
      <c r="E498" s="19">
        <v>45474</v>
      </c>
      <c r="F498" s="13">
        <v>410</v>
      </c>
    </row>
    <row r="499" spans="1:6" x14ac:dyDescent="0.3">
      <c r="A499" s="31" t="s">
        <v>586</v>
      </c>
      <c r="B499" s="15" t="s">
        <v>31</v>
      </c>
      <c r="C499" s="16" t="s">
        <v>16</v>
      </c>
      <c r="D499" s="22">
        <v>45474</v>
      </c>
      <c r="E499" s="22">
        <v>45505</v>
      </c>
      <c r="F499" s="16">
        <v>291</v>
      </c>
    </row>
    <row r="500" spans="1:6" x14ac:dyDescent="0.3">
      <c r="A500" s="27" t="s">
        <v>587</v>
      </c>
      <c r="B500" s="12" t="s">
        <v>31</v>
      </c>
      <c r="C500" s="13" t="s">
        <v>16</v>
      </c>
      <c r="D500" s="19">
        <v>45505</v>
      </c>
      <c r="E500" s="19">
        <v>45536</v>
      </c>
      <c r="F500" s="13">
        <v>378</v>
      </c>
    </row>
    <row r="501" spans="1:6" x14ac:dyDescent="0.3">
      <c r="A501" s="31" t="s">
        <v>588</v>
      </c>
      <c r="B501" s="15" t="s">
        <v>31</v>
      </c>
      <c r="C501" s="16" t="s">
        <v>16</v>
      </c>
      <c r="D501" s="22">
        <v>45536</v>
      </c>
      <c r="E501" s="22">
        <v>45566</v>
      </c>
      <c r="F501" s="16">
        <v>253</v>
      </c>
    </row>
    <row r="502" spans="1:6" x14ac:dyDescent="0.3">
      <c r="A502" s="27" t="s">
        <v>589</v>
      </c>
      <c r="B502" s="12" t="s">
        <v>31</v>
      </c>
      <c r="C502" s="13" t="s">
        <v>16</v>
      </c>
      <c r="D502" s="19">
        <v>45566</v>
      </c>
      <c r="E502" s="19">
        <v>45597</v>
      </c>
      <c r="F502" s="13">
        <v>330</v>
      </c>
    </row>
    <row r="503" spans="1:6" x14ac:dyDescent="0.3">
      <c r="A503" s="31" t="s">
        <v>590</v>
      </c>
      <c r="B503" s="15" t="s">
        <v>31</v>
      </c>
      <c r="C503" s="16" t="s">
        <v>16</v>
      </c>
      <c r="D503" s="22">
        <v>45597</v>
      </c>
      <c r="E503" s="22">
        <v>45627</v>
      </c>
      <c r="F503" s="16">
        <v>370</v>
      </c>
    </row>
    <row r="504" spans="1:6" x14ac:dyDescent="0.3">
      <c r="A504" s="27" t="s">
        <v>591</v>
      </c>
      <c r="B504" s="12" t="s">
        <v>31</v>
      </c>
      <c r="C504" s="13" t="s">
        <v>16</v>
      </c>
      <c r="D504" s="19">
        <v>45627</v>
      </c>
      <c r="E504" s="19">
        <v>45658</v>
      </c>
      <c r="F504" s="13">
        <v>175</v>
      </c>
    </row>
    <row r="505" spans="1:6" x14ac:dyDescent="0.3">
      <c r="A505" s="31" t="s">
        <v>592</v>
      </c>
      <c r="B505" s="15" t="s">
        <v>31</v>
      </c>
      <c r="C505" s="16" t="s">
        <v>21</v>
      </c>
      <c r="D505" s="22">
        <v>45413</v>
      </c>
      <c r="E505" s="22">
        <v>45444</v>
      </c>
      <c r="F505" s="16">
        <v>384</v>
      </c>
    </row>
    <row r="506" spans="1:6" x14ac:dyDescent="0.3">
      <c r="A506" s="27" t="s">
        <v>593</v>
      </c>
      <c r="B506" s="12" t="s">
        <v>31</v>
      </c>
      <c r="C506" s="13" t="s">
        <v>21</v>
      </c>
      <c r="D506" s="19">
        <v>45444</v>
      </c>
      <c r="E506" s="19">
        <v>45474</v>
      </c>
      <c r="F506" s="13">
        <v>325</v>
      </c>
    </row>
    <row r="507" spans="1:6" x14ac:dyDescent="0.3">
      <c r="A507" s="31" t="s">
        <v>594</v>
      </c>
      <c r="B507" s="15" t="s">
        <v>31</v>
      </c>
      <c r="C507" s="16" t="s">
        <v>21</v>
      </c>
      <c r="D507" s="22">
        <v>45474</v>
      </c>
      <c r="E507" s="22">
        <v>45505</v>
      </c>
      <c r="F507" s="16">
        <v>455</v>
      </c>
    </row>
    <row r="508" spans="1:6" x14ac:dyDescent="0.3">
      <c r="A508" s="27" t="s">
        <v>595</v>
      </c>
      <c r="B508" s="12" t="s">
        <v>31</v>
      </c>
      <c r="C508" s="13" t="s">
        <v>21</v>
      </c>
      <c r="D508" s="19">
        <v>45505</v>
      </c>
      <c r="E508" s="19">
        <v>45536</v>
      </c>
      <c r="F508" s="13">
        <v>436</v>
      </c>
    </row>
    <row r="509" spans="1:6" x14ac:dyDescent="0.3">
      <c r="A509" s="31" t="s">
        <v>596</v>
      </c>
      <c r="B509" s="15" t="s">
        <v>31</v>
      </c>
      <c r="C509" s="16" t="s">
        <v>21</v>
      </c>
      <c r="D509" s="22">
        <v>45536</v>
      </c>
      <c r="E509" s="22">
        <v>45566</v>
      </c>
      <c r="F509" s="16">
        <v>260</v>
      </c>
    </row>
    <row r="510" spans="1:6" x14ac:dyDescent="0.3">
      <c r="A510" s="27" t="s">
        <v>597</v>
      </c>
      <c r="B510" s="12" t="s">
        <v>31</v>
      </c>
      <c r="C510" s="13" t="s">
        <v>21</v>
      </c>
      <c r="D510" s="19">
        <v>45566</v>
      </c>
      <c r="E510" s="19">
        <v>45597</v>
      </c>
      <c r="F510" s="13">
        <v>230</v>
      </c>
    </row>
    <row r="511" spans="1:6" x14ac:dyDescent="0.3">
      <c r="A511" s="31" t="s">
        <v>598</v>
      </c>
      <c r="B511" s="15" t="s">
        <v>31</v>
      </c>
      <c r="C511" s="16" t="s">
        <v>21</v>
      </c>
      <c r="D511" s="22">
        <v>45597</v>
      </c>
      <c r="E511" s="22">
        <v>45627</v>
      </c>
      <c r="F511" s="16">
        <v>355</v>
      </c>
    </row>
    <row r="512" spans="1:6" x14ac:dyDescent="0.3">
      <c r="A512" s="27" t="s">
        <v>599</v>
      </c>
      <c r="B512" s="12" t="s">
        <v>31</v>
      </c>
      <c r="C512" s="13" t="s">
        <v>21</v>
      </c>
      <c r="D512" s="19">
        <v>45627</v>
      </c>
      <c r="E512" s="19">
        <v>45658</v>
      </c>
      <c r="F512" s="13">
        <v>209</v>
      </c>
    </row>
    <row r="513" spans="1:6" x14ac:dyDescent="0.3">
      <c r="A513" s="31" t="s">
        <v>600</v>
      </c>
      <c r="B513" s="15" t="s">
        <v>33</v>
      </c>
      <c r="C513" s="16" t="s">
        <v>12</v>
      </c>
      <c r="D513" s="22">
        <v>45057</v>
      </c>
      <c r="E513" s="22">
        <v>45066</v>
      </c>
      <c r="F513" s="16">
        <v>11</v>
      </c>
    </row>
    <row r="514" spans="1:6" x14ac:dyDescent="0.3">
      <c r="A514" s="27" t="s">
        <v>601</v>
      </c>
      <c r="B514" s="12" t="s">
        <v>33</v>
      </c>
      <c r="C514" s="13" t="s">
        <v>5</v>
      </c>
      <c r="D514" s="19">
        <v>45057</v>
      </c>
      <c r="E514" s="19">
        <v>45066</v>
      </c>
      <c r="F514" s="13">
        <v>12</v>
      </c>
    </row>
    <row r="515" spans="1:6" x14ac:dyDescent="0.3">
      <c r="A515" s="31" t="s">
        <v>602</v>
      </c>
      <c r="B515" s="15" t="s">
        <v>33</v>
      </c>
      <c r="C515" s="16" t="s">
        <v>12</v>
      </c>
      <c r="D515" s="22">
        <v>45078</v>
      </c>
      <c r="E515" s="22">
        <v>45108</v>
      </c>
      <c r="F515" s="16">
        <v>118</v>
      </c>
    </row>
    <row r="516" spans="1:6" x14ac:dyDescent="0.3">
      <c r="A516" s="27" t="s">
        <v>603</v>
      </c>
      <c r="B516" s="12" t="s">
        <v>33</v>
      </c>
      <c r="C516" s="13" t="s">
        <v>5</v>
      </c>
      <c r="D516" s="19">
        <v>45078</v>
      </c>
      <c r="E516" s="19">
        <v>45108</v>
      </c>
      <c r="F516" s="13">
        <v>155</v>
      </c>
    </row>
    <row r="517" spans="1:6" x14ac:dyDescent="0.3">
      <c r="A517" s="31" t="s">
        <v>604</v>
      </c>
      <c r="B517" s="15" t="s">
        <v>33</v>
      </c>
      <c r="C517" s="16" t="s">
        <v>14</v>
      </c>
      <c r="D517" s="22">
        <v>45078</v>
      </c>
      <c r="E517" s="22">
        <v>45108</v>
      </c>
      <c r="F517" s="16">
        <v>94</v>
      </c>
    </row>
    <row r="518" spans="1:6" x14ac:dyDescent="0.3">
      <c r="A518" s="27" t="s">
        <v>605</v>
      </c>
      <c r="B518" s="12" t="s">
        <v>33</v>
      </c>
      <c r="C518" s="13" t="s">
        <v>16</v>
      </c>
      <c r="D518" s="19">
        <v>45078</v>
      </c>
      <c r="E518" s="19">
        <v>45108</v>
      </c>
      <c r="F518" s="13">
        <v>123</v>
      </c>
    </row>
    <row r="519" spans="1:6" x14ac:dyDescent="0.3">
      <c r="A519" s="31" t="s">
        <v>606</v>
      </c>
      <c r="B519" s="15" t="s">
        <v>33</v>
      </c>
      <c r="C519" s="16" t="s">
        <v>5</v>
      </c>
      <c r="D519" s="22">
        <v>45108</v>
      </c>
      <c r="E519" s="22">
        <v>45139</v>
      </c>
      <c r="F519" s="16">
        <v>161</v>
      </c>
    </row>
    <row r="520" spans="1:6" x14ac:dyDescent="0.3">
      <c r="A520" s="27" t="s">
        <v>607</v>
      </c>
      <c r="B520" s="12" t="s">
        <v>33</v>
      </c>
      <c r="C520" s="13" t="s">
        <v>5</v>
      </c>
      <c r="D520" s="19">
        <v>45139</v>
      </c>
      <c r="E520" s="19">
        <v>45170</v>
      </c>
      <c r="F520" s="13">
        <v>204</v>
      </c>
    </row>
    <row r="521" spans="1:6" x14ac:dyDescent="0.3">
      <c r="A521" s="31" t="s">
        <v>608</v>
      </c>
      <c r="B521" s="15" t="s">
        <v>33</v>
      </c>
      <c r="C521" s="16" t="s">
        <v>5</v>
      </c>
      <c r="D521" s="22">
        <v>45170</v>
      </c>
      <c r="E521" s="22">
        <v>45200</v>
      </c>
      <c r="F521" s="16">
        <v>551</v>
      </c>
    </row>
    <row r="522" spans="1:6" x14ac:dyDescent="0.3">
      <c r="A522" s="27" t="s">
        <v>609</v>
      </c>
      <c r="B522" s="12" t="s">
        <v>33</v>
      </c>
      <c r="C522" s="13" t="s">
        <v>5</v>
      </c>
      <c r="D522" s="19">
        <v>45200</v>
      </c>
      <c r="E522" s="19">
        <v>45231</v>
      </c>
      <c r="F522" s="13">
        <v>914</v>
      </c>
    </row>
    <row r="523" spans="1:6" x14ac:dyDescent="0.3">
      <c r="A523" s="31" t="s">
        <v>610</v>
      </c>
      <c r="B523" s="15" t="s">
        <v>33</v>
      </c>
      <c r="C523" s="16" t="s">
        <v>5</v>
      </c>
      <c r="D523" s="22">
        <v>45231</v>
      </c>
      <c r="E523" s="22">
        <v>45261</v>
      </c>
      <c r="F523" s="16">
        <v>473</v>
      </c>
    </row>
    <row r="524" spans="1:6" x14ac:dyDescent="0.3">
      <c r="A524" s="27" t="s">
        <v>611</v>
      </c>
      <c r="B524" s="12" t="s">
        <v>33</v>
      </c>
      <c r="C524" s="13" t="s">
        <v>5</v>
      </c>
      <c r="D524" s="19">
        <v>45261</v>
      </c>
      <c r="E524" s="19">
        <v>45292</v>
      </c>
      <c r="F524" s="13">
        <v>732</v>
      </c>
    </row>
    <row r="525" spans="1:6" x14ac:dyDescent="0.3">
      <c r="A525" s="31" t="s">
        <v>612</v>
      </c>
      <c r="B525" s="15" t="s">
        <v>33</v>
      </c>
      <c r="C525" s="16" t="s">
        <v>5</v>
      </c>
      <c r="D525" s="22">
        <v>45292</v>
      </c>
      <c r="E525" s="22">
        <v>45323</v>
      </c>
      <c r="F525" s="16">
        <v>2014</v>
      </c>
    </row>
    <row r="526" spans="1:6" x14ac:dyDescent="0.3">
      <c r="A526" s="27" t="s">
        <v>613</v>
      </c>
      <c r="B526" s="12" t="s">
        <v>33</v>
      </c>
      <c r="C526" s="13" t="s">
        <v>5</v>
      </c>
      <c r="D526" s="19">
        <v>45323</v>
      </c>
      <c r="E526" s="19">
        <v>45352</v>
      </c>
      <c r="F526" s="13">
        <v>896</v>
      </c>
    </row>
    <row r="527" spans="1:6" x14ac:dyDescent="0.3">
      <c r="A527" s="31" t="s">
        <v>614</v>
      </c>
      <c r="B527" s="15" t="s">
        <v>33</v>
      </c>
      <c r="C527" s="16" t="s">
        <v>5</v>
      </c>
      <c r="D527" s="22">
        <v>45352</v>
      </c>
      <c r="E527" s="22">
        <v>45383</v>
      </c>
      <c r="F527" s="16">
        <v>1574</v>
      </c>
    </row>
    <row r="528" spans="1:6" x14ac:dyDescent="0.3">
      <c r="A528" s="27" t="s">
        <v>615</v>
      </c>
      <c r="B528" s="12" t="s">
        <v>33</v>
      </c>
      <c r="C528" s="13" t="s">
        <v>5</v>
      </c>
      <c r="D528" s="19">
        <v>45383</v>
      </c>
      <c r="E528" s="19">
        <v>45413</v>
      </c>
      <c r="F528" s="13">
        <v>2094</v>
      </c>
    </row>
    <row r="529" spans="1:6" x14ac:dyDescent="0.3">
      <c r="A529" s="31" t="s">
        <v>616</v>
      </c>
      <c r="B529" s="15" t="s">
        <v>33</v>
      </c>
      <c r="C529" s="16" t="s">
        <v>5</v>
      </c>
      <c r="D529" s="22">
        <v>45413</v>
      </c>
      <c r="E529" s="22">
        <v>45444</v>
      </c>
      <c r="F529" s="16">
        <v>932</v>
      </c>
    </row>
    <row r="530" spans="1:6" x14ac:dyDescent="0.3">
      <c r="A530" s="27" t="s">
        <v>617</v>
      </c>
      <c r="B530" s="12" t="s">
        <v>33</v>
      </c>
      <c r="C530" s="13" t="s">
        <v>5</v>
      </c>
      <c r="D530" s="19">
        <v>45444</v>
      </c>
      <c r="E530" s="19">
        <v>45474</v>
      </c>
      <c r="F530" s="13">
        <v>1746</v>
      </c>
    </row>
    <row r="531" spans="1:6" x14ac:dyDescent="0.3">
      <c r="A531" s="31" t="s">
        <v>618</v>
      </c>
      <c r="B531" s="15" t="s">
        <v>33</v>
      </c>
      <c r="C531" s="16" t="s">
        <v>5</v>
      </c>
      <c r="D531" s="22">
        <v>45474</v>
      </c>
      <c r="E531" s="22">
        <v>45505</v>
      </c>
      <c r="F531" s="16">
        <v>1763</v>
      </c>
    </row>
    <row r="532" spans="1:6" x14ac:dyDescent="0.3">
      <c r="A532" s="27" t="s">
        <v>619</v>
      </c>
      <c r="B532" s="12" t="s">
        <v>33</v>
      </c>
      <c r="C532" s="13" t="s">
        <v>5</v>
      </c>
      <c r="D532" s="19">
        <v>45505</v>
      </c>
      <c r="E532" s="19">
        <v>45536</v>
      </c>
      <c r="F532" s="13">
        <v>2259</v>
      </c>
    </row>
    <row r="533" spans="1:6" x14ac:dyDescent="0.3">
      <c r="A533" s="31" t="s">
        <v>620</v>
      </c>
      <c r="B533" s="15" t="s">
        <v>33</v>
      </c>
      <c r="C533" s="16" t="s">
        <v>5</v>
      </c>
      <c r="D533" s="22">
        <v>45536</v>
      </c>
      <c r="E533" s="22">
        <v>45566</v>
      </c>
      <c r="F533" s="16">
        <v>3160</v>
      </c>
    </row>
    <row r="534" spans="1:6" x14ac:dyDescent="0.3">
      <c r="A534" s="27" t="s">
        <v>621</v>
      </c>
      <c r="B534" s="12" t="s">
        <v>33</v>
      </c>
      <c r="C534" s="13" t="s">
        <v>5</v>
      </c>
      <c r="D534" s="19">
        <v>45566</v>
      </c>
      <c r="E534" s="19">
        <v>45597</v>
      </c>
      <c r="F534" s="13">
        <v>1584</v>
      </c>
    </row>
    <row r="535" spans="1:6" x14ac:dyDescent="0.3">
      <c r="A535" s="31" t="s">
        <v>622</v>
      </c>
      <c r="B535" s="15" t="s">
        <v>33</v>
      </c>
      <c r="C535" s="16" t="s">
        <v>5</v>
      </c>
      <c r="D535" s="22">
        <v>45597</v>
      </c>
      <c r="E535" s="22">
        <v>45627</v>
      </c>
      <c r="F535" s="16">
        <v>2594</v>
      </c>
    </row>
    <row r="536" spans="1:6" x14ac:dyDescent="0.3">
      <c r="A536" s="27" t="s">
        <v>623</v>
      </c>
      <c r="B536" s="12" t="s">
        <v>33</v>
      </c>
      <c r="C536" s="13" t="s">
        <v>5</v>
      </c>
      <c r="D536" s="19">
        <v>45627</v>
      </c>
      <c r="E536" s="19">
        <v>45658</v>
      </c>
      <c r="F536" s="13">
        <v>3514</v>
      </c>
    </row>
    <row r="537" spans="1:6" x14ac:dyDescent="0.3">
      <c r="A537" s="31" t="s">
        <v>624</v>
      </c>
      <c r="B537" s="15" t="s">
        <v>33</v>
      </c>
      <c r="C537" s="16" t="s">
        <v>12</v>
      </c>
      <c r="D537" s="22">
        <v>45108</v>
      </c>
      <c r="E537" s="22">
        <v>45139</v>
      </c>
      <c r="F537" s="16">
        <v>113</v>
      </c>
    </row>
    <row r="538" spans="1:6" x14ac:dyDescent="0.3">
      <c r="A538" s="27" t="s">
        <v>625</v>
      </c>
      <c r="B538" s="12" t="s">
        <v>33</v>
      </c>
      <c r="C538" s="13" t="s">
        <v>12</v>
      </c>
      <c r="D538" s="19">
        <v>45139</v>
      </c>
      <c r="E538" s="19">
        <v>45170</v>
      </c>
      <c r="F538" s="13">
        <v>154</v>
      </c>
    </row>
    <row r="539" spans="1:6" x14ac:dyDescent="0.3">
      <c r="A539" s="31" t="s">
        <v>626</v>
      </c>
      <c r="B539" s="15" t="s">
        <v>33</v>
      </c>
      <c r="C539" s="16" t="s">
        <v>12</v>
      </c>
      <c r="D539" s="22">
        <v>45170</v>
      </c>
      <c r="E539" s="22">
        <v>45200</v>
      </c>
      <c r="F539" s="16">
        <v>740</v>
      </c>
    </row>
    <row r="540" spans="1:6" x14ac:dyDescent="0.3">
      <c r="A540" s="27" t="s">
        <v>627</v>
      </c>
      <c r="B540" s="12" t="s">
        <v>33</v>
      </c>
      <c r="C540" s="13" t="s">
        <v>12</v>
      </c>
      <c r="D540" s="19">
        <v>45200</v>
      </c>
      <c r="E540" s="19">
        <v>45231</v>
      </c>
      <c r="F540" s="13">
        <v>946</v>
      </c>
    </row>
    <row r="541" spans="1:6" x14ac:dyDescent="0.3">
      <c r="A541" s="31" t="s">
        <v>628</v>
      </c>
      <c r="B541" s="15" t="s">
        <v>33</v>
      </c>
      <c r="C541" s="16" t="s">
        <v>12</v>
      </c>
      <c r="D541" s="22">
        <v>45231</v>
      </c>
      <c r="E541" s="22">
        <v>45261</v>
      </c>
      <c r="F541" s="16">
        <v>974</v>
      </c>
    </row>
    <row r="542" spans="1:6" x14ac:dyDescent="0.3">
      <c r="A542" s="27" t="s">
        <v>629</v>
      </c>
      <c r="B542" s="12" t="s">
        <v>33</v>
      </c>
      <c r="C542" s="13" t="s">
        <v>12</v>
      </c>
      <c r="D542" s="19">
        <v>45261</v>
      </c>
      <c r="E542" s="19">
        <v>45292</v>
      </c>
      <c r="F542" s="13">
        <v>890</v>
      </c>
    </row>
    <row r="543" spans="1:6" x14ac:dyDescent="0.3">
      <c r="A543" s="31" t="s">
        <v>630</v>
      </c>
      <c r="B543" s="15" t="s">
        <v>33</v>
      </c>
      <c r="C543" s="16" t="s">
        <v>12</v>
      </c>
      <c r="D543" s="22">
        <v>45292</v>
      </c>
      <c r="E543" s="22">
        <v>45323</v>
      </c>
      <c r="F543" s="16">
        <v>1294</v>
      </c>
    </row>
    <row r="544" spans="1:6" x14ac:dyDescent="0.3">
      <c r="A544" s="27" t="s">
        <v>631</v>
      </c>
      <c r="B544" s="12" t="s">
        <v>33</v>
      </c>
      <c r="C544" s="13" t="s">
        <v>12</v>
      </c>
      <c r="D544" s="19">
        <v>45323</v>
      </c>
      <c r="E544" s="19">
        <v>45352</v>
      </c>
      <c r="F544" s="13">
        <v>1379</v>
      </c>
    </row>
    <row r="545" spans="1:6" x14ac:dyDescent="0.3">
      <c r="A545" s="31" t="s">
        <v>632</v>
      </c>
      <c r="B545" s="15" t="s">
        <v>33</v>
      </c>
      <c r="C545" s="16" t="s">
        <v>12</v>
      </c>
      <c r="D545" s="22">
        <v>45352</v>
      </c>
      <c r="E545" s="22">
        <v>45383</v>
      </c>
      <c r="F545" s="16">
        <v>1580</v>
      </c>
    </row>
    <row r="546" spans="1:6" x14ac:dyDescent="0.3">
      <c r="A546" s="27" t="s">
        <v>633</v>
      </c>
      <c r="B546" s="12" t="s">
        <v>33</v>
      </c>
      <c r="C546" s="13" t="s">
        <v>12</v>
      </c>
      <c r="D546" s="19">
        <v>45383</v>
      </c>
      <c r="E546" s="19">
        <v>45413</v>
      </c>
      <c r="F546" s="13">
        <v>1494</v>
      </c>
    </row>
    <row r="547" spans="1:6" x14ac:dyDescent="0.3">
      <c r="A547" s="31" t="s">
        <v>634</v>
      </c>
      <c r="B547" s="15" t="s">
        <v>33</v>
      </c>
      <c r="C547" s="16" t="s">
        <v>12</v>
      </c>
      <c r="D547" s="22">
        <v>45413</v>
      </c>
      <c r="E547" s="22">
        <v>45444</v>
      </c>
      <c r="F547" s="16">
        <v>1822</v>
      </c>
    </row>
    <row r="548" spans="1:6" x14ac:dyDescent="0.3">
      <c r="A548" s="27" t="s">
        <v>635</v>
      </c>
      <c r="B548" s="12" t="s">
        <v>33</v>
      </c>
      <c r="C548" s="13" t="s">
        <v>12</v>
      </c>
      <c r="D548" s="19">
        <v>45444</v>
      </c>
      <c r="E548" s="19">
        <v>45474</v>
      </c>
      <c r="F548" s="13">
        <v>1182</v>
      </c>
    </row>
    <row r="549" spans="1:6" x14ac:dyDescent="0.3">
      <c r="A549" s="31" t="s">
        <v>636</v>
      </c>
      <c r="B549" s="15" t="s">
        <v>33</v>
      </c>
      <c r="C549" s="16" t="s">
        <v>12</v>
      </c>
      <c r="D549" s="22">
        <v>45474</v>
      </c>
      <c r="E549" s="22">
        <v>45505</v>
      </c>
      <c r="F549" s="16">
        <v>2772</v>
      </c>
    </row>
    <row r="550" spans="1:6" x14ac:dyDescent="0.3">
      <c r="A550" s="27" t="s">
        <v>637</v>
      </c>
      <c r="B550" s="12" t="s">
        <v>33</v>
      </c>
      <c r="C550" s="13" t="s">
        <v>12</v>
      </c>
      <c r="D550" s="19">
        <v>45505</v>
      </c>
      <c r="E550" s="19">
        <v>45536</v>
      </c>
      <c r="F550" s="13">
        <v>2697</v>
      </c>
    </row>
    <row r="551" spans="1:6" x14ac:dyDescent="0.3">
      <c r="A551" s="31" t="s">
        <v>638</v>
      </c>
      <c r="B551" s="15" t="s">
        <v>33</v>
      </c>
      <c r="C551" s="16" t="s">
        <v>12</v>
      </c>
      <c r="D551" s="22">
        <v>45536</v>
      </c>
      <c r="E551" s="22">
        <v>45566</v>
      </c>
      <c r="F551" s="16">
        <v>2465</v>
      </c>
    </row>
    <row r="552" spans="1:6" x14ac:dyDescent="0.3">
      <c r="A552" s="27" t="s">
        <v>639</v>
      </c>
      <c r="B552" s="12" t="s">
        <v>33</v>
      </c>
      <c r="C552" s="13" t="s">
        <v>12</v>
      </c>
      <c r="D552" s="19">
        <v>45566</v>
      </c>
      <c r="E552" s="19">
        <v>45597</v>
      </c>
      <c r="F552" s="13">
        <v>1568</v>
      </c>
    </row>
    <row r="553" spans="1:6" x14ac:dyDescent="0.3">
      <c r="A553" s="31" t="s">
        <v>640</v>
      </c>
      <c r="B553" s="15" t="s">
        <v>33</v>
      </c>
      <c r="C553" s="16" t="s">
        <v>12</v>
      </c>
      <c r="D553" s="22">
        <v>45597</v>
      </c>
      <c r="E553" s="22">
        <v>45627</v>
      </c>
      <c r="F553" s="16">
        <v>2651</v>
      </c>
    </row>
    <row r="554" spans="1:6" x14ac:dyDescent="0.3">
      <c r="A554" s="27" t="s">
        <v>641</v>
      </c>
      <c r="B554" s="12" t="s">
        <v>33</v>
      </c>
      <c r="C554" s="13" t="s">
        <v>12</v>
      </c>
      <c r="D554" s="19">
        <v>45627</v>
      </c>
      <c r="E554" s="19">
        <v>45658</v>
      </c>
      <c r="F554" s="13">
        <v>1692</v>
      </c>
    </row>
    <row r="555" spans="1:6" x14ac:dyDescent="0.3">
      <c r="A555" s="31" t="s">
        <v>642</v>
      </c>
      <c r="B555" s="15" t="s">
        <v>33</v>
      </c>
      <c r="C555" s="16" t="s">
        <v>14</v>
      </c>
      <c r="D555" s="22">
        <v>45108</v>
      </c>
      <c r="E555" s="22">
        <v>45139</v>
      </c>
      <c r="F555" s="16">
        <v>185</v>
      </c>
    </row>
    <row r="556" spans="1:6" x14ac:dyDescent="0.3">
      <c r="A556" s="27" t="s">
        <v>643</v>
      </c>
      <c r="B556" s="12" t="s">
        <v>33</v>
      </c>
      <c r="C556" s="13" t="s">
        <v>14</v>
      </c>
      <c r="D556" s="19">
        <v>45139</v>
      </c>
      <c r="E556" s="19">
        <v>45170</v>
      </c>
      <c r="F556" s="13">
        <v>154</v>
      </c>
    </row>
    <row r="557" spans="1:6" x14ac:dyDescent="0.3">
      <c r="A557" s="31" t="s">
        <v>644</v>
      </c>
      <c r="B557" s="15" t="s">
        <v>33</v>
      </c>
      <c r="C557" s="16" t="s">
        <v>14</v>
      </c>
      <c r="D557" s="22">
        <v>45170</v>
      </c>
      <c r="E557" s="22">
        <v>45200</v>
      </c>
      <c r="F557" s="16">
        <v>606</v>
      </c>
    </row>
    <row r="558" spans="1:6" x14ac:dyDescent="0.3">
      <c r="A558" s="27" t="s">
        <v>645</v>
      </c>
      <c r="B558" s="12" t="s">
        <v>33</v>
      </c>
      <c r="C558" s="13" t="s">
        <v>14</v>
      </c>
      <c r="D558" s="19">
        <v>45200</v>
      </c>
      <c r="E558" s="19">
        <v>45231</v>
      </c>
      <c r="F558" s="13">
        <v>653</v>
      </c>
    </row>
    <row r="559" spans="1:6" x14ac:dyDescent="0.3">
      <c r="A559" s="31" t="s">
        <v>646</v>
      </c>
      <c r="B559" s="15" t="s">
        <v>33</v>
      </c>
      <c r="C559" s="16" t="s">
        <v>14</v>
      </c>
      <c r="D559" s="22">
        <v>45231</v>
      </c>
      <c r="E559" s="22">
        <v>45261</v>
      </c>
      <c r="F559" s="16">
        <v>1042</v>
      </c>
    </row>
    <row r="560" spans="1:6" x14ac:dyDescent="0.3">
      <c r="A560" s="27" t="s">
        <v>647</v>
      </c>
      <c r="B560" s="12" t="s">
        <v>33</v>
      </c>
      <c r="C560" s="13" t="s">
        <v>14</v>
      </c>
      <c r="D560" s="19">
        <v>45261</v>
      </c>
      <c r="E560" s="19">
        <v>45292</v>
      </c>
      <c r="F560" s="13">
        <v>938</v>
      </c>
    </row>
    <row r="561" spans="1:6" x14ac:dyDescent="0.3">
      <c r="A561" s="31" t="s">
        <v>648</v>
      </c>
      <c r="B561" s="15" t="s">
        <v>33</v>
      </c>
      <c r="C561" s="16" t="s">
        <v>14</v>
      </c>
      <c r="D561" s="22">
        <v>45292</v>
      </c>
      <c r="E561" s="22">
        <v>45323</v>
      </c>
      <c r="F561" s="16">
        <v>1647</v>
      </c>
    </row>
    <row r="562" spans="1:6" x14ac:dyDescent="0.3">
      <c r="A562" s="27" t="s">
        <v>649</v>
      </c>
      <c r="B562" s="12" t="s">
        <v>33</v>
      </c>
      <c r="C562" s="13" t="s">
        <v>14</v>
      </c>
      <c r="D562" s="19">
        <v>45323</v>
      </c>
      <c r="E562" s="19">
        <v>45352</v>
      </c>
      <c r="F562" s="13">
        <v>1368</v>
      </c>
    </row>
    <row r="563" spans="1:6" x14ac:dyDescent="0.3">
      <c r="A563" s="31" t="s">
        <v>650</v>
      </c>
      <c r="B563" s="15" t="s">
        <v>33</v>
      </c>
      <c r="C563" s="16" t="s">
        <v>14</v>
      </c>
      <c r="D563" s="22">
        <v>45352</v>
      </c>
      <c r="E563" s="22">
        <v>45383</v>
      </c>
      <c r="F563" s="16">
        <v>1936</v>
      </c>
    </row>
    <row r="564" spans="1:6" x14ac:dyDescent="0.3">
      <c r="A564" s="27" t="s">
        <v>651</v>
      </c>
      <c r="B564" s="12" t="s">
        <v>33</v>
      </c>
      <c r="C564" s="13" t="s">
        <v>14</v>
      </c>
      <c r="D564" s="19">
        <v>45383</v>
      </c>
      <c r="E564" s="19">
        <v>45413</v>
      </c>
      <c r="F564" s="13">
        <v>1564</v>
      </c>
    </row>
    <row r="565" spans="1:6" x14ac:dyDescent="0.3">
      <c r="A565" s="31" t="s">
        <v>652</v>
      </c>
      <c r="B565" s="15" t="s">
        <v>33</v>
      </c>
      <c r="C565" s="16" t="s">
        <v>14</v>
      </c>
      <c r="D565" s="22">
        <v>45413</v>
      </c>
      <c r="E565" s="22">
        <v>45444</v>
      </c>
      <c r="F565" s="16">
        <v>2358</v>
      </c>
    </row>
    <row r="566" spans="1:6" x14ac:dyDescent="0.3">
      <c r="A566" s="27" t="s">
        <v>653</v>
      </c>
      <c r="B566" s="12" t="s">
        <v>33</v>
      </c>
      <c r="C566" s="13" t="s">
        <v>14</v>
      </c>
      <c r="D566" s="19">
        <v>45444</v>
      </c>
      <c r="E566" s="19">
        <v>45474</v>
      </c>
      <c r="F566" s="13">
        <v>1492</v>
      </c>
    </row>
    <row r="567" spans="1:6" x14ac:dyDescent="0.3">
      <c r="A567" s="31" t="s">
        <v>654</v>
      </c>
      <c r="B567" s="15" t="s">
        <v>33</v>
      </c>
      <c r="C567" s="16" t="s">
        <v>14</v>
      </c>
      <c r="D567" s="22">
        <v>45474</v>
      </c>
      <c r="E567" s="22">
        <v>45505</v>
      </c>
      <c r="F567" s="16">
        <v>2986</v>
      </c>
    </row>
    <row r="568" spans="1:6" x14ac:dyDescent="0.3">
      <c r="A568" s="27" t="s">
        <v>655</v>
      </c>
      <c r="B568" s="12" t="s">
        <v>33</v>
      </c>
      <c r="C568" s="13" t="s">
        <v>14</v>
      </c>
      <c r="D568" s="19">
        <v>45505</v>
      </c>
      <c r="E568" s="19">
        <v>45536</v>
      </c>
      <c r="F568" s="13">
        <v>3774</v>
      </c>
    </row>
    <row r="569" spans="1:6" x14ac:dyDescent="0.3">
      <c r="A569" s="31" t="s">
        <v>656</v>
      </c>
      <c r="B569" s="15" t="s">
        <v>33</v>
      </c>
      <c r="C569" s="16" t="s">
        <v>14</v>
      </c>
      <c r="D569" s="22">
        <v>45536</v>
      </c>
      <c r="E569" s="22">
        <v>45566</v>
      </c>
      <c r="F569" s="16">
        <v>2379</v>
      </c>
    </row>
    <row r="570" spans="1:6" x14ac:dyDescent="0.3">
      <c r="A570" s="27" t="s">
        <v>657</v>
      </c>
      <c r="B570" s="12" t="s">
        <v>33</v>
      </c>
      <c r="C570" s="13" t="s">
        <v>14</v>
      </c>
      <c r="D570" s="19">
        <v>45566</v>
      </c>
      <c r="E570" s="19">
        <v>45597</v>
      </c>
      <c r="F570" s="13">
        <v>1670</v>
      </c>
    </row>
    <row r="571" spans="1:6" x14ac:dyDescent="0.3">
      <c r="A571" s="31" t="s">
        <v>658</v>
      </c>
      <c r="B571" s="15" t="s">
        <v>33</v>
      </c>
      <c r="C571" s="16" t="s">
        <v>14</v>
      </c>
      <c r="D571" s="22">
        <v>45597</v>
      </c>
      <c r="E571" s="22">
        <v>45627</v>
      </c>
      <c r="F571" s="16">
        <v>1911</v>
      </c>
    </row>
    <row r="572" spans="1:6" x14ac:dyDescent="0.3">
      <c r="A572" s="27" t="s">
        <v>659</v>
      </c>
      <c r="B572" s="12" t="s">
        <v>33</v>
      </c>
      <c r="C572" s="13" t="s">
        <v>14</v>
      </c>
      <c r="D572" s="19">
        <v>45627</v>
      </c>
      <c r="E572" s="19">
        <v>45658</v>
      </c>
      <c r="F572" s="13">
        <v>1326</v>
      </c>
    </row>
    <row r="573" spans="1:6" x14ac:dyDescent="0.3">
      <c r="A573" s="31" t="s">
        <v>660</v>
      </c>
      <c r="B573" s="15" t="s">
        <v>33</v>
      </c>
      <c r="C573" s="16" t="s">
        <v>16</v>
      </c>
      <c r="D573" s="22">
        <v>45108</v>
      </c>
      <c r="E573" s="22">
        <v>45139</v>
      </c>
      <c r="F573" s="16">
        <v>160</v>
      </c>
    </row>
    <row r="574" spans="1:6" x14ac:dyDescent="0.3">
      <c r="A574" s="27" t="s">
        <v>661</v>
      </c>
      <c r="B574" s="12" t="s">
        <v>33</v>
      </c>
      <c r="C574" s="13" t="s">
        <v>16</v>
      </c>
      <c r="D574" s="19">
        <v>45139</v>
      </c>
      <c r="E574" s="19">
        <v>45170</v>
      </c>
      <c r="F574" s="13">
        <v>212</v>
      </c>
    </row>
    <row r="575" spans="1:6" x14ac:dyDescent="0.3">
      <c r="A575" s="31" t="s">
        <v>662</v>
      </c>
      <c r="B575" s="15" t="s">
        <v>33</v>
      </c>
      <c r="C575" s="16" t="s">
        <v>16</v>
      </c>
      <c r="D575" s="22">
        <v>45170</v>
      </c>
      <c r="E575" s="22">
        <v>45200</v>
      </c>
      <c r="F575" s="16">
        <v>843</v>
      </c>
    </row>
    <row r="576" spans="1:6" x14ac:dyDescent="0.3">
      <c r="A576" s="27" t="s">
        <v>663</v>
      </c>
      <c r="B576" s="12" t="s">
        <v>33</v>
      </c>
      <c r="C576" s="13" t="s">
        <v>16</v>
      </c>
      <c r="D576" s="19">
        <v>45200</v>
      </c>
      <c r="E576" s="19">
        <v>45231</v>
      </c>
      <c r="F576" s="13">
        <v>604</v>
      </c>
    </row>
    <row r="577" spans="1:6" x14ac:dyDescent="0.3">
      <c r="A577" s="31" t="s">
        <v>664</v>
      </c>
      <c r="B577" s="15" t="s">
        <v>33</v>
      </c>
      <c r="C577" s="16" t="s">
        <v>16</v>
      </c>
      <c r="D577" s="22">
        <v>45231</v>
      </c>
      <c r="E577" s="22">
        <v>45261</v>
      </c>
      <c r="F577" s="16">
        <v>1041</v>
      </c>
    </row>
    <row r="578" spans="1:6" x14ac:dyDescent="0.3">
      <c r="A578" s="27" t="s">
        <v>665</v>
      </c>
      <c r="B578" s="12" t="s">
        <v>33</v>
      </c>
      <c r="C578" s="13" t="s">
        <v>16</v>
      </c>
      <c r="D578" s="19">
        <v>45261</v>
      </c>
      <c r="E578" s="19">
        <v>45292</v>
      </c>
      <c r="F578" s="13">
        <v>1068</v>
      </c>
    </row>
    <row r="579" spans="1:6" x14ac:dyDescent="0.3">
      <c r="A579" s="31" t="s">
        <v>666</v>
      </c>
      <c r="B579" s="15" t="s">
        <v>33</v>
      </c>
      <c r="C579" s="16" t="s">
        <v>16</v>
      </c>
      <c r="D579" s="22">
        <v>45292</v>
      </c>
      <c r="E579" s="22">
        <v>45323</v>
      </c>
      <c r="F579" s="16">
        <v>2838</v>
      </c>
    </row>
    <row r="580" spans="1:6" x14ac:dyDescent="0.3">
      <c r="A580" s="27" t="s">
        <v>667</v>
      </c>
      <c r="B580" s="12" t="s">
        <v>33</v>
      </c>
      <c r="C580" s="13" t="s">
        <v>16</v>
      </c>
      <c r="D580" s="19">
        <v>45323</v>
      </c>
      <c r="E580" s="19">
        <v>45352</v>
      </c>
      <c r="F580" s="13">
        <v>2279</v>
      </c>
    </row>
    <row r="581" spans="1:6" x14ac:dyDescent="0.3">
      <c r="A581" s="31" t="s">
        <v>668</v>
      </c>
      <c r="B581" s="15" t="s">
        <v>33</v>
      </c>
      <c r="C581" s="16" t="s">
        <v>16</v>
      </c>
      <c r="D581" s="22">
        <v>45352</v>
      </c>
      <c r="E581" s="22">
        <v>45383</v>
      </c>
      <c r="F581" s="16">
        <v>1151</v>
      </c>
    </row>
    <row r="582" spans="1:6" x14ac:dyDescent="0.3">
      <c r="A582" s="27" t="s">
        <v>669</v>
      </c>
      <c r="B582" s="12" t="s">
        <v>33</v>
      </c>
      <c r="C582" s="13" t="s">
        <v>16</v>
      </c>
      <c r="D582" s="19">
        <v>45383</v>
      </c>
      <c r="E582" s="19">
        <v>45413</v>
      </c>
      <c r="F582" s="13">
        <v>1169</v>
      </c>
    </row>
    <row r="583" spans="1:6" x14ac:dyDescent="0.3">
      <c r="A583" s="31" t="s">
        <v>670</v>
      </c>
      <c r="B583" s="15" t="s">
        <v>33</v>
      </c>
      <c r="C583" s="16" t="s">
        <v>16</v>
      </c>
      <c r="D583" s="22">
        <v>45413</v>
      </c>
      <c r="E583" s="22">
        <v>45444</v>
      </c>
      <c r="F583" s="16">
        <v>1382</v>
      </c>
    </row>
    <row r="584" spans="1:6" x14ac:dyDescent="0.3">
      <c r="A584" s="27" t="s">
        <v>671</v>
      </c>
      <c r="B584" s="12" t="s">
        <v>33</v>
      </c>
      <c r="C584" s="13" t="s">
        <v>16</v>
      </c>
      <c r="D584" s="19">
        <v>45444</v>
      </c>
      <c r="E584" s="19">
        <v>45474</v>
      </c>
      <c r="F584" s="13">
        <v>1880</v>
      </c>
    </row>
    <row r="585" spans="1:6" x14ac:dyDescent="0.3">
      <c r="A585" s="31" t="s">
        <v>672</v>
      </c>
      <c r="B585" s="15" t="s">
        <v>33</v>
      </c>
      <c r="C585" s="16" t="s">
        <v>16</v>
      </c>
      <c r="D585" s="22">
        <v>45474</v>
      </c>
      <c r="E585" s="22">
        <v>45505</v>
      </c>
      <c r="F585" s="16">
        <v>3406</v>
      </c>
    </row>
    <row r="586" spans="1:6" x14ac:dyDescent="0.3">
      <c r="A586" s="27" t="s">
        <v>673</v>
      </c>
      <c r="B586" s="12" t="s">
        <v>33</v>
      </c>
      <c r="C586" s="13" t="s">
        <v>16</v>
      </c>
      <c r="D586" s="19">
        <v>45505</v>
      </c>
      <c r="E586" s="19">
        <v>45536</v>
      </c>
      <c r="F586" s="13">
        <v>3377</v>
      </c>
    </row>
    <row r="587" spans="1:6" x14ac:dyDescent="0.3">
      <c r="A587" s="31" t="s">
        <v>674</v>
      </c>
      <c r="B587" s="15" t="s">
        <v>33</v>
      </c>
      <c r="C587" s="16" t="s">
        <v>16</v>
      </c>
      <c r="D587" s="22">
        <v>45536</v>
      </c>
      <c r="E587" s="22">
        <v>45566</v>
      </c>
      <c r="F587" s="16">
        <v>1011</v>
      </c>
    </row>
    <row r="588" spans="1:6" x14ac:dyDescent="0.3">
      <c r="A588" s="27" t="s">
        <v>675</v>
      </c>
      <c r="B588" s="12" t="s">
        <v>33</v>
      </c>
      <c r="C588" s="13" t="s">
        <v>16</v>
      </c>
      <c r="D588" s="19">
        <v>45566</v>
      </c>
      <c r="E588" s="19">
        <v>45597</v>
      </c>
      <c r="F588" s="13">
        <v>2643</v>
      </c>
    </row>
    <row r="589" spans="1:6" x14ac:dyDescent="0.3">
      <c r="A589" s="31" t="s">
        <v>676</v>
      </c>
      <c r="B589" s="15" t="s">
        <v>33</v>
      </c>
      <c r="C589" s="16" t="s">
        <v>16</v>
      </c>
      <c r="D589" s="22">
        <v>45597</v>
      </c>
      <c r="E589" s="22">
        <v>45627</v>
      </c>
      <c r="F589" s="16">
        <v>3947</v>
      </c>
    </row>
    <row r="590" spans="1:6" x14ac:dyDescent="0.3">
      <c r="A590" s="27" t="s">
        <v>677</v>
      </c>
      <c r="B590" s="12" t="s">
        <v>33</v>
      </c>
      <c r="C590" s="13" t="s">
        <v>16</v>
      </c>
      <c r="D590" s="19">
        <v>45627</v>
      </c>
      <c r="E590" s="19">
        <v>45658</v>
      </c>
      <c r="F590" s="13">
        <v>2788</v>
      </c>
    </row>
    <row r="591" spans="1:6" x14ac:dyDescent="0.3">
      <c r="A591" s="31" t="s">
        <v>678</v>
      </c>
      <c r="B591" s="15" t="s">
        <v>33</v>
      </c>
      <c r="C591" s="16" t="s">
        <v>21</v>
      </c>
      <c r="D591" s="22">
        <v>45413</v>
      </c>
      <c r="E591" s="22">
        <v>45444</v>
      </c>
      <c r="F591" s="16">
        <v>2006</v>
      </c>
    </row>
    <row r="592" spans="1:6" x14ac:dyDescent="0.3">
      <c r="A592" s="27" t="s">
        <v>679</v>
      </c>
      <c r="B592" s="12" t="s">
        <v>33</v>
      </c>
      <c r="C592" s="13" t="s">
        <v>21</v>
      </c>
      <c r="D592" s="19">
        <v>45444</v>
      </c>
      <c r="E592" s="19">
        <v>45474</v>
      </c>
      <c r="F592" s="13">
        <v>2550</v>
      </c>
    </row>
    <row r="593" spans="1:6" x14ac:dyDescent="0.3">
      <c r="A593" s="31" t="s">
        <v>680</v>
      </c>
      <c r="B593" s="15" t="s">
        <v>33</v>
      </c>
      <c r="C593" s="16" t="s">
        <v>21</v>
      </c>
      <c r="D593" s="22">
        <v>45474</v>
      </c>
      <c r="E593" s="22">
        <v>45505</v>
      </c>
      <c r="F593" s="16">
        <v>2997</v>
      </c>
    </row>
    <row r="594" spans="1:6" x14ac:dyDescent="0.3">
      <c r="A594" s="27" t="s">
        <v>681</v>
      </c>
      <c r="B594" s="12" t="s">
        <v>33</v>
      </c>
      <c r="C594" s="13" t="s">
        <v>21</v>
      </c>
      <c r="D594" s="19">
        <v>45505</v>
      </c>
      <c r="E594" s="19">
        <v>45536</v>
      </c>
      <c r="F594" s="13">
        <v>1308</v>
      </c>
    </row>
    <row r="595" spans="1:6" x14ac:dyDescent="0.3">
      <c r="A595" s="31" t="s">
        <v>682</v>
      </c>
      <c r="B595" s="15" t="s">
        <v>33</v>
      </c>
      <c r="C595" s="16" t="s">
        <v>21</v>
      </c>
      <c r="D595" s="22">
        <v>45536</v>
      </c>
      <c r="E595" s="22">
        <v>45566</v>
      </c>
      <c r="F595" s="16">
        <v>2175</v>
      </c>
    </row>
    <row r="596" spans="1:6" x14ac:dyDescent="0.3">
      <c r="A596" s="27" t="s">
        <v>683</v>
      </c>
      <c r="B596" s="12" t="s">
        <v>33</v>
      </c>
      <c r="C596" s="13" t="s">
        <v>21</v>
      </c>
      <c r="D596" s="19">
        <v>45566</v>
      </c>
      <c r="E596" s="19">
        <v>45597</v>
      </c>
      <c r="F596" s="13">
        <v>1050</v>
      </c>
    </row>
    <row r="597" spans="1:6" x14ac:dyDescent="0.3">
      <c r="A597" s="31" t="s">
        <v>684</v>
      </c>
      <c r="B597" s="15" t="s">
        <v>33</v>
      </c>
      <c r="C597" s="16" t="s">
        <v>21</v>
      </c>
      <c r="D597" s="22">
        <v>45597</v>
      </c>
      <c r="E597" s="22">
        <v>45627</v>
      </c>
      <c r="F597" s="16">
        <v>2888</v>
      </c>
    </row>
    <row r="598" spans="1:6" x14ac:dyDescent="0.3">
      <c r="A598" s="35" t="s">
        <v>685</v>
      </c>
      <c r="B598" s="3" t="s">
        <v>33</v>
      </c>
      <c r="C598" s="4" t="s">
        <v>21</v>
      </c>
      <c r="D598" s="36">
        <v>45627</v>
      </c>
      <c r="E598" s="36">
        <v>45658</v>
      </c>
      <c r="F598" s="4">
        <v>1490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208C-1F31-49A6-BDD6-97C77DDAAC94}">
  <dimension ref="A1:F598"/>
  <sheetViews>
    <sheetView workbookViewId="0">
      <selection activeCell="J24" sqref="J24"/>
    </sheetView>
  </sheetViews>
  <sheetFormatPr defaultRowHeight="14.4" x14ac:dyDescent="0.3"/>
  <cols>
    <col min="1" max="1" width="16.109375" customWidth="1"/>
    <col min="2" max="2" width="13.6640625" bestFit="1" customWidth="1"/>
    <col min="3" max="3" width="13.77734375" bestFit="1" customWidth="1"/>
    <col min="4" max="4" width="14.88671875" bestFit="1" customWidth="1"/>
    <col min="5" max="5" width="10.5546875" bestFit="1" customWidth="1"/>
    <col min="6" max="6" width="11.33203125" bestFit="1" customWidth="1"/>
  </cols>
  <sheetData>
    <row r="1" spans="1:6" x14ac:dyDescent="0.3">
      <c r="A1" s="9" t="s">
        <v>733</v>
      </c>
      <c r="B1" s="9" t="s">
        <v>86</v>
      </c>
      <c r="C1" s="10" t="s">
        <v>88</v>
      </c>
      <c r="D1" s="10" t="s">
        <v>90</v>
      </c>
      <c r="E1" s="10" t="s">
        <v>87</v>
      </c>
      <c r="F1" s="10" t="s">
        <v>686</v>
      </c>
    </row>
    <row r="2" spans="1:6" x14ac:dyDescent="0.3">
      <c r="A2" s="27" t="s">
        <v>30</v>
      </c>
      <c r="B2" s="27">
        <v>25</v>
      </c>
      <c r="C2" s="28">
        <v>0</v>
      </c>
      <c r="D2" s="18">
        <f>CustomerOrder!F2*B2</f>
        <v>50</v>
      </c>
      <c r="E2" s="18">
        <f>D2*C2</f>
        <v>0</v>
      </c>
      <c r="F2" s="29">
        <f>D2-E2</f>
        <v>50</v>
      </c>
    </row>
    <row r="3" spans="1:6" x14ac:dyDescent="0.3">
      <c r="A3" s="31" t="s">
        <v>54</v>
      </c>
      <c r="B3" s="31">
        <v>25</v>
      </c>
      <c r="C3" s="32">
        <v>0</v>
      </c>
      <c r="D3" s="21">
        <f>CustomerOrder!F3*B3</f>
        <v>50</v>
      </c>
      <c r="E3" s="21">
        <f>D3*C3</f>
        <v>0</v>
      </c>
      <c r="F3" s="33">
        <f>D3-E3</f>
        <v>50</v>
      </c>
    </row>
    <row r="4" spans="1:6" x14ac:dyDescent="0.3">
      <c r="A4" s="27" t="s">
        <v>55</v>
      </c>
      <c r="B4" s="27">
        <v>25</v>
      </c>
      <c r="C4" s="28">
        <v>0</v>
      </c>
      <c r="D4" s="18">
        <f>CustomerOrder!F4*B4</f>
        <v>250</v>
      </c>
      <c r="E4" s="18">
        <f t="shared" ref="E4:E5" si="0">D4*C4</f>
        <v>0</v>
      </c>
      <c r="F4" s="29">
        <f t="shared" ref="F4:F5" si="1">D4-E4</f>
        <v>250</v>
      </c>
    </row>
    <row r="5" spans="1:6" x14ac:dyDescent="0.3">
      <c r="A5" s="31" t="s">
        <v>92</v>
      </c>
      <c r="B5" s="31">
        <v>25</v>
      </c>
      <c r="C5" s="32">
        <v>0</v>
      </c>
      <c r="D5" s="21">
        <f>CustomerOrder!F5*B5</f>
        <v>250</v>
      </c>
      <c r="E5" s="21">
        <f t="shared" si="0"/>
        <v>0</v>
      </c>
      <c r="F5" s="33">
        <f t="shared" si="1"/>
        <v>250</v>
      </c>
    </row>
    <row r="6" spans="1:6" x14ac:dyDescent="0.3">
      <c r="A6" s="27" t="s">
        <v>93</v>
      </c>
      <c r="B6" s="27">
        <v>25</v>
      </c>
      <c r="C6" s="28">
        <v>0.1</v>
      </c>
      <c r="D6" s="18">
        <f>CustomerOrder!F6*B6</f>
        <v>2500</v>
      </c>
      <c r="E6" s="18">
        <f>D6*C6</f>
        <v>250</v>
      </c>
      <c r="F6" s="29">
        <f>D6-E6</f>
        <v>2250</v>
      </c>
    </row>
    <row r="7" spans="1:6" x14ac:dyDescent="0.3">
      <c r="A7" s="31" t="s">
        <v>94</v>
      </c>
      <c r="B7" s="31">
        <v>25</v>
      </c>
      <c r="C7" s="32">
        <v>0.1</v>
      </c>
      <c r="D7" s="21">
        <f>CustomerOrder!F7*B7</f>
        <v>2500</v>
      </c>
      <c r="E7" s="21">
        <f t="shared" ref="E7:E70" si="2">D7*C7</f>
        <v>250</v>
      </c>
      <c r="F7" s="33">
        <f t="shared" ref="F7:F70" si="3">D7-E7</f>
        <v>2250</v>
      </c>
    </row>
    <row r="8" spans="1:6" x14ac:dyDescent="0.3">
      <c r="A8" s="27" t="s">
        <v>95</v>
      </c>
      <c r="B8" s="27">
        <v>25</v>
      </c>
      <c r="C8" s="28">
        <v>0.1</v>
      </c>
      <c r="D8" s="18">
        <f>CustomerOrder!F8*B8</f>
        <v>2500</v>
      </c>
      <c r="E8" s="18">
        <f t="shared" si="2"/>
        <v>250</v>
      </c>
      <c r="F8" s="29">
        <f t="shared" si="3"/>
        <v>2250</v>
      </c>
    </row>
    <row r="9" spans="1:6" x14ac:dyDescent="0.3">
      <c r="A9" s="31" t="s">
        <v>96</v>
      </c>
      <c r="B9" s="31">
        <v>25</v>
      </c>
      <c r="C9" s="32">
        <v>0.1</v>
      </c>
      <c r="D9" s="21">
        <f>CustomerOrder!F9*B9</f>
        <v>2500</v>
      </c>
      <c r="E9" s="21">
        <f t="shared" si="2"/>
        <v>250</v>
      </c>
      <c r="F9" s="33">
        <f t="shared" si="3"/>
        <v>2250</v>
      </c>
    </row>
    <row r="10" spans="1:6" x14ac:dyDescent="0.3">
      <c r="A10" s="27" t="s">
        <v>97</v>
      </c>
      <c r="B10" s="27">
        <v>25</v>
      </c>
      <c r="C10" s="28">
        <v>0</v>
      </c>
      <c r="D10" s="18">
        <f>CustomerOrder!F10*B10</f>
        <v>2250</v>
      </c>
      <c r="E10" s="18">
        <f t="shared" si="2"/>
        <v>0</v>
      </c>
      <c r="F10" s="29">
        <f t="shared" si="3"/>
        <v>2250</v>
      </c>
    </row>
    <row r="11" spans="1:6" x14ac:dyDescent="0.3">
      <c r="A11" s="31" t="s">
        <v>98</v>
      </c>
      <c r="B11" s="31">
        <v>27</v>
      </c>
      <c r="C11" s="32">
        <v>0</v>
      </c>
      <c r="D11" s="21">
        <f>CustomerOrder!F11*B11</f>
        <v>3240</v>
      </c>
      <c r="E11" s="21">
        <f t="shared" si="2"/>
        <v>0</v>
      </c>
      <c r="F11" s="33">
        <f t="shared" si="3"/>
        <v>3240</v>
      </c>
    </row>
    <row r="12" spans="1:6" x14ac:dyDescent="0.3">
      <c r="A12" s="27" t="s">
        <v>99</v>
      </c>
      <c r="B12" s="27">
        <v>27</v>
      </c>
      <c r="C12" s="28">
        <v>0.12</v>
      </c>
      <c r="D12" s="18">
        <f>CustomerOrder!F12*B12</f>
        <v>13500</v>
      </c>
      <c r="E12" s="18">
        <f t="shared" si="2"/>
        <v>1620</v>
      </c>
      <c r="F12" s="29">
        <f t="shared" si="3"/>
        <v>11880</v>
      </c>
    </row>
    <row r="13" spans="1:6" x14ac:dyDescent="0.3">
      <c r="A13" s="31" t="s">
        <v>100</v>
      </c>
      <c r="B13" s="31">
        <v>27</v>
      </c>
      <c r="C13" s="32">
        <v>0.12</v>
      </c>
      <c r="D13" s="21">
        <f>CustomerOrder!F13*B13</f>
        <v>13500</v>
      </c>
      <c r="E13" s="21">
        <f t="shared" si="2"/>
        <v>1620</v>
      </c>
      <c r="F13" s="33">
        <f t="shared" si="3"/>
        <v>11880</v>
      </c>
    </row>
    <row r="14" spans="1:6" x14ac:dyDescent="0.3">
      <c r="A14" s="27" t="s">
        <v>101</v>
      </c>
      <c r="B14" s="27">
        <v>28</v>
      </c>
      <c r="C14" s="28">
        <v>0.12</v>
      </c>
      <c r="D14" s="18">
        <f>CustomerOrder!F14*B14</f>
        <v>14000</v>
      </c>
      <c r="E14" s="18">
        <f t="shared" si="2"/>
        <v>1680</v>
      </c>
      <c r="F14" s="29">
        <f t="shared" si="3"/>
        <v>12320</v>
      </c>
    </row>
    <row r="15" spans="1:6" x14ac:dyDescent="0.3">
      <c r="A15" s="31" t="s">
        <v>102</v>
      </c>
      <c r="B15" s="31">
        <v>28</v>
      </c>
      <c r="C15" s="32">
        <v>0.12</v>
      </c>
      <c r="D15" s="21">
        <f>CustomerOrder!F15*B15</f>
        <v>14000</v>
      </c>
      <c r="E15" s="21">
        <f t="shared" si="2"/>
        <v>1680</v>
      </c>
      <c r="F15" s="33">
        <f t="shared" si="3"/>
        <v>12320</v>
      </c>
    </row>
    <row r="16" spans="1:6" x14ac:dyDescent="0.3">
      <c r="A16" s="27" t="s">
        <v>103</v>
      </c>
      <c r="B16" s="27">
        <v>28</v>
      </c>
      <c r="C16" s="28">
        <v>0.14000000000000001</v>
      </c>
      <c r="D16" s="18">
        <f>CustomerOrder!F16*B16</f>
        <v>28000</v>
      </c>
      <c r="E16" s="18">
        <f t="shared" si="2"/>
        <v>3920.0000000000005</v>
      </c>
      <c r="F16" s="29">
        <f t="shared" si="3"/>
        <v>24080</v>
      </c>
    </row>
    <row r="17" spans="1:6" x14ac:dyDescent="0.3">
      <c r="A17" s="31" t="s">
        <v>104</v>
      </c>
      <c r="B17" s="31">
        <v>28</v>
      </c>
      <c r="C17" s="32">
        <v>0</v>
      </c>
      <c r="D17" s="21">
        <f>CustomerOrder!F17*B17</f>
        <v>22400</v>
      </c>
      <c r="E17" s="21">
        <f t="shared" si="2"/>
        <v>0</v>
      </c>
      <c r="F17" s="33">
        <f t="shared" si="3"/>
        <v>22400</v>
      </c>
    </row>
    <row r="18" spans="1:6" x14ac:dyDescent="0.3">
      <c r="A18" s="27" t="s">
        <v>105</v>
      </c>
      <c r="B18" s="27">
        <v>28</v>
      </c>
      <c r="C18" s="28">
        <v>0.1</v>
      </c>
      <c r="D18" s="18">
        <f>CustomerOrder!F18*B18</f>
        <v>25200</v>
      </c>
      <c r="E18" s="18">
        <f t="shared" si="2"/>
        <v>2520</v>
      </c>
      <c r="F18" s="29">
        <f t="shared" si="3"/>
        <v>22680</v>
      </c>
    </row>
    <row r="19" spans="1:6" x14ac:dyDescent="0.3">
      <c r="A19" s="31" t="s">
        <v>106</v>
      </c>
      <c r="B19" s="31">
        <v>28</v>
      </c>
      <c r="C19" s="32">
        <v>0.1</v>
      </c>
      <c r="D19" s="21">
        <f>CustomerOrder!F19*B19</f>
        <v>25200</v>
      </c>
      <c r="E19" s="21">
        <f t="shared" si="2"/>
        <v>2520</v>
      </c>
      <c r="F19" s="33">
        <f t="shared" si="3"/>
        <v>22680</v>
      </c>
    </row>
    <row r="20" spans="1:6" x14ac:dyDescent="0.3">
      <c r="A20" s="27" t="s">
        <v>107</v>
      </c>
      <c r="B20" s="27">
        <v>28</v>
      </c>
      <c r="C20" s="28">
        <v>0.1</v>
      </c>
      <c r="D20" s="18">
        <f>CustomerOrder!F20*B20</f>
        <v>25200</v>
      </c>
      <c r="E20" s="18">
        <f t="shared" si="2"/>
        <v>2520</v>
      </c>
      <c r="F20" s="29">
        <f t="shared" si="3"/>
        <v>22680</v>
      </c>
    </row>
    <row r="21" spans="1:6" x14ac:dyDescent="0.3">
      <c r="A21" s="31" t="s">
        <v>108</v>
      </c>
      <c r="B21" s="31">
        <v>27</v>
      </c>
      <c r="C21" s="32">
        <v>0</v>
      </c>
      <c r="D21" s="21">
        <f>CustomerOrder!F21*B21</f>
        <v>32400</v>
      </c>
      <c r="E21" s="21">
        <f t="shared" si="2"/>
        <v>0</v>
      </c>
      <c r="F21" s="33">
        <f t="shared" si="3"/>
        <v>32400</v>
      </c>
    </row>
    <row r="22" spans="1:6" x14ac:dyDescent="0.3">
      <c r="A22" s="27" t="s">
        <v>109</v>
      </c>
      <c r="B22" s="27">
        <v>27</v>
      </c>
      <c r="C22" s="28">
        <v>0</v>
      </c>
      <c r="D22" s="18">
        <f>CustomerOrder!F22*B22</f>
        <v>32400</v>
      </c>
      <c r="E22" s="18">
        <f t="shared" si="2"/>
        <v>0</v>
      </c>
      <c r="F22" s="29">
        <f t="shared" si="3"/>
        <v>32400</v>
      </c>
    </row>
    <row r="23" spans="1:6" x14ac:dyDescent="0.3">
      <c r="A23" s="31" t="s">
        <v>110</v>
      </c>
      <c r="B23" s="31">
        <v>27</v>
      </c>
      <c r="C23" s="32">
        <v>0</v>
      </c>
      <c r="D23" s="21">
        <f>CustomerOrder!F23*B23</f>
        <v>27000</v>
      </c>
      <c r="E23" s="21">
        <f t="shared" si="2"/>
        <v>0</v>
      </c>
      <c r="F23" s="33">
        <f t="shared" si="3"/>
        <v>27000</v>
      </c>
    </row>
    <row r="24" spans="1:6" x14ac:dyDescent="0.3">
      <c r="A24" s="27" t="s">
        <v>111</v>
      </c>
      <c r="B24" s="27">
        <v>27.9</v>
      </c>
      <c r="C24" s="28">
        <v>0.05</v>
      </c>
      <c r="D24" s="18">
        <f>CustomerOrder!F24*B24</f>
        <v>30690</v>
      </c>
      <c r="E24" s="18">
        <f t="shared" si="2"/>
        <v>1534.5</v>
      </c>
      <c r="F24" s="29">
        <f t="shared" si="3"/>
        <v>29155.5</v>
      </c>
    </row>
    <row r="25" spans="1:6" x14ac:dyDescent="0.3">
      <c r="A25" s="31" t="s">
        <v>112</v>
      </c>
      <c r="B25" s="31">
        <v>27.9</v>
      </c>
      <c r="C25" s="32">
        <v>0.05</v>
      </c>
      <c r="D25" s="21">
        <f>CustomerOrder!F25*B25</f>
        <v>30690</v>
      </c>
      <c r="E25" s="21">
        <f t="shared" si="2"/>
        <v>1534.5</v>
      </c>
      <c r="F25" s="33">
        <f t="shared" si="3"/>
        <v>29155.5</v>
      </c>
    </row>
    <row r="26" spans="1:6" x14ac:dyDescent="0.3">
      <c r="A26" s="27" t="s">
        <v>113</v>
      </c>
      <c r="B26" s="27">
        <v>27.9</v>
      </c>
      <c r="C26" s="28">
        <v>0.05</v>
      </c>
      <c r="D26" s="18">
        <f>CustomerOrder!F26*B26</f>
        <v>30690</v>
      </c>
      <c r="E26" s="18">
        <f t="shared" si="2"/>
        <v>1534.5</v>
      </c>
      <c r="F26" s="29">
        <f t="shared" si="3"/>
        <v>29155.5</v>
      </c>
    </row>
    <row r="27" spans="1:6" x14ac:dyDescent="0.3">
      <c r="A27" s="31" t="s">
        <v>114</v>
      </c>
      <c r="B27" s="31">
        <v>27.9</v>
      </c>
      <c r="C27" s="32">
        <v>0.05</v>
      </c>
      <c r="D27" s="21">
        <f>CustomerOrder!F27*B27</f>
        <v>30690</v>
      </c>
      <c r="E27" s="21">
        <f t="shared" si="2"/>
        <v>1534.5</v>
      </c>
      <c r="F27" s="33">
        <f t="shared" si="3"/>
        <v>29155.5</v>
      </c>
    </row>
    <row r="28" spans="1:6" x14ac:dyDescent="0.3">
      <c r="A28" s="27" t="s">
        <v>115</v>
      </c>
      <c r="B28" s="27">
        <v>25</v>
      </c>
      <c r="C28" s="28">
        <v>0</v>
      </c>
      <c r="D28" s="18">
        <f>CustomerOrder!F28*B28</f>
        <v>2650</v>
      </c>
      <c r="E28" s="18">
        <f t="shared" si="2"/>
        <v>0</v>
      </c>
      <c r="F28" s="29">
        <f t="shared" si="3"/>
        <v>2650</v>
      </c>
    </row>
    <row r="29" spans="1:6" x14ac:dyDescent="0.3">
      <c r="A29" s="31" t="s">
        <v>116</v>
      </c>
      <c r="B29" s="31">
        <v>27</v>
      </c>
      <c r="C29" s="32">
        <v>0</v>
      </c>
      <c r="D29" s="21">
        <f>CustomerOrder!F29*B29</f>
        <v>3375</v>
      </c>
      <c r="E29" s="21">
        <f t="shared" si="2"/>
        <v>0</v>
      </c>
      <c r="F29" s="33">
        <f t="shared" si="3"/>
        <v>3375</v>
      </c>
    </row>
    <row r="30" spans="1:6" x14ac:dyDescent="0.3">
      <c r="A30" s="27" t="s">
        <v>117</v>
      </c>
      <c r="B30" s="27">
        <v>27</v>
      </c>
      <c r="C30" s="28">
        <v>0.12</v>
      </c>
      <c r="D30" s="18">
        <f>CustomerOrder!F30*B30</f>
        <v>16173</v>
      </c>
      <c r="E30" s="18">
        <f t="shared" si="2"/>
        <v>1940.76</v>
      </c>
      <c r="F30" s="29">
        <f t="shared" si="3"/>
        <v>14232.24</v>
      </c>
    </row>
    <row r="31" spans="1:6" x14ac:dyDescent="0.3">
      <c r="A31" s="31" t="s">
        <v>118</v>
      </c>
      <c r="B31" s="31">
        <v>27</v>
      </c>
      <c r="C31" s="32">
        <v>0.12</v>
      </c>
      <c r="D31" s="21">
        <f>CustomerOrder!F31*B31</f>
        <v>13284</v>
      </c>
      <c r="E31" s="21">
        <f t="shared" si="2"/>
        <v>1594.08</v>
      </c>
      <c r="F31" s="33">
        <f t="shared" si="3"/>
        <v>11689.92</v>
      </c>
    </row>
    <row r="32" spans="1:6" x14ac:dyDescent="0.3">
      <c r="A32" s="27" t="s">
        <v>119</v>
      </c>
      <c r="B32" s="27">
        <v>28</v>
      </c>
      <c r="C32" s="28">
        <v>0.12</v>
      </c>
      <c r="D32" s="18">
        <f>CustomerOrder!F32*B32</f>
        <v>14924</v>
      </c>
      <c r="E32" s="18">
        <f t="shared" si="2"/>
        <v>1790.8799999999999</v>
      </c>
      <c r="F32" s="29">
        <f t="shared" si="3"/>
        <v>13133.12</v>
      </c>
    </row>
    <row r="33" spans="1:6" x14ac:dyDescent="0.3">
      <c r="A33" s="31" t="s">
        <v>120</v>
      </c>
      <c r="B33" s="31">
        <v>28</v>
      </c>
      <c r="C33" s="32">
        <v>0.12</v>
      </c>
      <c r="D33" s="21">
        <f>CustomerOrder!F33*B33</f>
        <v>12208</v>
      </c>
      <c r="E33" s="21">
        <f t="shared" si="2"/>
        <v>1464.96</v>
      </c>
      <c r="F33" s="33">
        <f t="shared" si="3"/>
        <v>10743.04</v>
      </c>
    </row>
    <row r="34" spans="1:6" x14ac:dyDescent="0.3">
      <c r="A34" s="27" t="s">
        <v>121</v>
      </c>
      <c r="B34" s="27">
        <v>28</v>
      </c>
      <c r="C34" s="28">
        <v>0.14000000000000001</v>
      </c>
      <c r="D34" s="18">
        <f>CustomerOrder!F34*B34</f>
        <v>32900</v>
      </c>
      <c r="E34" s="18">
        <f t="shared" si="2"/>
        <v>4606</v>
      </c>
      <c r="F34" s="29">
        <f t="shared" si="3"/>
        <v>28294</v>
      </c>
    </row>
    <row r="35" spans="1:6" x14ac:dyDescent="0.3">
      <c r="A35" s="31" t="s">
        <v>122</v>
      </c>
      <c r="B35" s="31">
        <v>28</v>
      </c>
      <c r="C35" s="32">
        <v>0</v>
      </c>
      <c r="D35" s="21">
        <f>CustomerOrder!F35*B35</f>
        <v>26292</v>
      </c>
      <c r="E35" s="21">
        <f t="shared" si="2"/>
        <v>0</v>
      </c>
      <c r="F35" s="33">
        <f t="shared" si="3"/>
        <v>26292</v>
      </c>
    </row>
    <row r="36" spans="1:6" x14ac:dyDescent="0.3">
      <c r="A36" s="27" t="s">
        <v>123</v>
      </c>
      <c r="B36" s="27">
        <v>28</v>
      </c>
      <c r="C36" s="28">
        <v>0.1</v>
      </c>
      <c r="D36" s="18">
        <f>CustomerOrder!F36*B36</f>
        <v>24696</v>
      </c>
      <c r="E36" s="18">
        <f t="shared" si="2"/>
        <v>2469.6000000000004</v>
      </c>
      <c r="F36" s="29">
        <f t="shared" si="3"/>
        <v>22226.400000000001</v>
      </c>
    </row>
    <row r="37" spans="1:6" x14ac:dyDescent="0.3">
      <c r="A37" s="31" t="s">
        <v>124</v>
      </c>
      <c r="B37" s="31">
        <v>28</v>
      </c>
      <c r="C37" s="32">
        <v>0.1</v>
      </c>
      <c r="D37" s="21">
        <f>CustomerOrder!F37*B37</f>
        <v>21308</v>
      </c>
      <c r="E37" s="21">
        <f t="shared" si="2"/>
        <v>2130.8000000000002</v>
      </c>
      <c r="F37" s="33">
        <f t="shared" si="3"/>
        <v>19177.2</v>
      </c>
    </row>
    <row r="38" spans="1:6" x14ac:dyDescent="0.3">
      <c r="A38" s="27" t="s">
        <v>125</v>
      </c>
      <c r="B38" s="27">
        <v>28</v>
      </c>
      <c r="C38" s="28">
        <v>0.1</v>
      </c>
      <c r="D38" s="18">
        <f>CustomerOrder!F38*B38</f>
        <v>25480</v>
      </c>
      <c r="E38" s="18">
        <f t="shared" si="2"/>
        <v>2548</v>
      </c>
      <c r="F38" s="29">
        <f t="shared" si="3"/>
        <v>22932</v>
      </c>
    </row>
    <row r="39" spans="1:6" x14ac:dyDescent="0.3">
      <c r="A39" s="31" t="s">
        <v>126</v>
      </c>
      <c r="B39" s="31">
        <v>27</v>
      </c>
      <c r="C39" s="32">
        <v>0</v>
      </c>
      <c r="D39" s="21">
        <f>CustomerOrder!F39*B39</f>
        <v>34020</v>
      </c>
      <c r="E39" s="21">
        <f t="shared" si="2"/>
        <v>0</v>
      </c>
      <c r="F39" s="33">
        <f t="shared" si="3"/>
        <v>34020</v>
      </c>
    </row>
    <row r="40" spans="1:6" x14ac:dyDescent="0.3">
      <c r="A40" s="27" t="s">
        <v>127</v>
      </c>
      <c r="B40" s="27">
        <v>27</v>
      </c>
      <c r="C40" s="28">
        <v>0</v>
      </c>
      <c r="D40" s="18">
        <f>CustomerOrder!F40*B40</f>
        <v>32265</v>
      </c>
      <c r="E40" s="18">
        <f t="shared" si="2"/>
        <v>0</v>
      </c>
      <c r="F40" s="29">
        <f t="shared" si="3"/>
        <v>32265</v>
      </c>
    </row>
    <row r="41" spans="1:6" x14ac:dyDescent="0.3">
      <c r="A41" s="31" t="s">
        <v>128</v>
      </c>
      <c r="B41" s="31">
        <v>27</v>
      </c>
      <c r="C41" s="32">
        <v>0</v>
      </c>
      <c r="D41" s="21">
        <f>CustomerOrder!F41*B41</f>
        <v>30483</v>
      </c>
      <c r="E41" s="21">
        <f t="shared" si="2"/>
        <v>0</v>
      </c>
      <c r="F41" s="33">
        <f t="shared" si="3"/>
        <v>30483</v>
      </c>
    </row>
    <row r="42" spans="1:6" x14ac:dyDescent="0.3">
      <c r="A42" s="27" t="s">
        <v>129</v>
      </c>
      <c r="B42" s="27">
        <v>27.9</v>
      </c>
      <c r="C42" s="28">
        <v>0.05</v>
      </c>
      <c r="D42" s="18">
        <f>CustomerOrder!F42*B42</f>
        <v>28653.3</v>
      </c>
      <c r="E42" s="18">
        <f t="shared" si="2"/>
        <v>1432.665</v>
      </c>
      <c r="F42" s="29">
        <f t="shared" si="3"/>
        <v>27220.634999999998</v>
      </c>
    </row>
    <row r="43" spans="1:6" x14ac:dyDescent="0.3">
      <c r="A43" s="31" t="s">
        <v>130</v>
      </c>
      <c r="B43" s="31">
        <v>27.9</v>
      </c>
      <c r="C43" s="32">
        <v>0.05</v>
      </c>
      <c r="D43" s="21">
        <f>CustomerOrder!F43*B43</f>
        <v>31610.699999999997</v>
      </c>
      <c r="E43" s="21">
        <f t="shared" si="2"/>
        <v>1580.5349999999999</v>
      </c>
      <c r="F43" s="33">
        <f t="shared" si="3"/>
        <v>30030.164999999997</v>
      </c>
    </row>
    <row r="44" spans="1:6" x14ac:dyDescent="0.3">
      <c r="A44" s="27" t="s">
        <v>131</v>
      </c>
      <c r="B44" s="27">
        <v>27.9</v>
      </c>
      <c r="C44" s="28">
        <v>0.05</v>
      </c>
      <c r="D44" s="18">
        <f>CustomerOrder!F44*B44</f>
        <v>27593.1</v>
      </c>
      <c r="E44" s="18">
        <f t="shared" si="2"/>
        <v>1379.655</v>
      </c>
      <c r="F44" s="29">
        <f t="shared" si="3"/>
        <v>26213.445</v>
      </c>
    </row>
    <row r="45" spans="1:6" x14ac:dyDescent="0.3">
      <c r="A45" s="31" t="s">
        <v>132</v>
      </c>
      <c r="B45" s="31">
        <v>27.9</v>
      </c>
      <c r="C45" s="32">
        <v>0.05</v>
      </c>
      <c r="D45" s="21">
        <f>CustomerOrder!F45*B45</f>
        <v>24831</v>
      </c>
      <c r="E45" s="21">
        <f t="shared" si="2"/>
        <v>1241.5500000000002</v>
      </c>
      <c r="F45" s="33">
        <f t="shared" si="3"/>
        <v>23589.45</v>
      </c>
    </row>
    <row r="46" spans="1:6" x14ac:dyDescent="0.3">
      <c r="A46" s="27" t="s">
        <v>133</v>
      </c>
      <c r="B46" s="27">
        <v>25</v>
      </c>
      <c r="C46" s="28">
        <v>0</v>
      </c>
      <c r="D46" s="18">
        <f>CustomerOrder!F46*B46</f>
        <v>2650</v>
      </c>
      <c r="E46" s="18">
        <f t="shared" si="2"/>
        <v>0</v>
      </c>
      <c r="F46" s="29">
        <f t="shared" si="3"/>
        <v>2650</v>
      </c>
    </row>
    <row r="47" spans="1:6" x14ac:dyDescent="0.3">
      <c r="A47" s="31" t="s">
        <v>134</v>
      </c>
      <c r="B47" s="31">
        <v>27</v>
      </c>
      <c r="C47" s="32">
        <v>0</v>
      </c>
      <c r="D47" s="21">
        <f>CustomerOrder!F47*B47</f>
        <v>2916</v>
      </c>
      <c r="E47" s="21">
        <f t="shared" si="2"/>
        <v>0</v>
      </c>
      <c r="F47" s="33">
        <f t="shared" si="3"/>
        <v>2916</v>
      </c>
    </row>
    <row r="48" spans="1:6" x14ac:dyDescent="0.3">
      <c r="A48" s="27" t="s">
        <v>135</v>
      </c>
      <c r="B48" s="27">
        <v>27</v>
      </c>
      <c r="C48" s="28">
        <v>0.12</v>
      </c>
      <c r="D48" s="18">
        <f>CustomerOrder!F48*B48</f>
        <v>16686</v>
      </c>
      <c r="E48" s="18">
        <f t="shared" si="2"/>
        <v>2002.32</v>
      </c>
      <c r="F48" s="29">
        <f t="shared" si="3"/>
        <v>14683.68</v>
      </c>
    </row>
    <row r="49" spans="1:6" x14ac:dyDescent="0.3">
      <c r="A49" s="31" t="s">
        <v>136</v>
      </c>
      <c r="B49" s="31">
        <v>27</v>
      </c>
      <c r="C49" s="32">
        <v>0.12</v>
      </c>
      <c r="D49" s="21">
        <f>CustomerOrder!F49*B49</f>
        <v>14553</v>
      </c>
      <c r="E49" s="21">
        <f t="shared" si="2"/>
        <v>1746.36</v>
      </c>
      <c r="F49" s="33">
        <f t="shared" si="3"/>
        <v>12806.64</v>
      </c>
    </row>
    <row r="50" spans="1:6" x14ac:dyDescent="0.3">
      <c r="A50" s="27" t="s">
        <v>137</v>
      </c>
      <c r="B50" s="27">
        <v>28</v>
      </c>
      <c r="C50" s="28">
        <v>0.12</v>
      </c>
      <c r="D50" s="18">
        <f>CustomerOrder!F50*B50</f>
        <v>16072</v>
      </c>
      <c r="E50" s="18">
        <f t="shared" si="2"/>
        <v>1928.6399999999999</v>
      </c>
      <c r="F50" s="29">
        <f t="shared" si="3"/>
        <v>14143.36</v>
      </c>
    </row>
    <row r="51" spans="1:6" x14ac:dyDescent="0.3">
      <c r="A51" s="31" t="s">
        <v>138</v>
      </c>
      <c r="B51" s="31">
        <v>28</v>
      </c>
      <c r="C51" s="32">
        <v>0.12</v>
      </c>
      <c r="D51" s="21">
        <f>CustomerOrder!F51*B51</f>
        <v>13580</v>
      </c>
      <c r="E51" s="21">
        <f t="shared" si="2"/>
        <v>1629.6</v>
      </c>
      <c r="F51" s="33">
        <f t="shared" si="3"/>
        <v>11950.4</v>
      </c>
    </row>
    <row r="52" spans="1:6" x14ac:dyDescent="0.3">
      <c r="A52" s="27" t="s">
        <v>139</v>
      </c>
      <c r="B52" s="27">
        <v>28</v>
      </c>
      <c r="C52" s="28">
        <v>0.14000000000000001</v>
      </c>
      <c r="D52" s="18">
        <f>CustomerOrder!F52*B52</f>
        <v>29400</v>
      </c>
      <c r="E52" s="18">
        <f t="shared" si="2"/>
        <v>4116</v>
      </c>
      <c r="F52" s="29">
        <f t="shared" si="3"/>
        <v>25284</v>
      </c>
    </row>
    <row r="53" spans="1:6" x14ac:dyDescent="0.3">
      <c r="A53" s="31" t="s">
        <v>140</v>
      </c>
      <c r="B53" s="31">
        <v>28</v>
      </c>
      <c r="C53" s="32">
        <v>0</v>
      </c>
      <c r="D53" s="21">
        <f>CustomerOrder!F53*B53</f>
        <v>28112</v>
      </c>
      <c r="E53" s="21">
        <f t="shared" si="2"/>
        <v>0</v>
      </c>
      <c r="F53" s="33">
        <f t="shared" si="3"/>
        <v>28112</v>
      </c>
    </row>
    <row r="54" spans="1:6" x14ac:dyDescent="0.3">
      <c r="A54" s="27" t="s">
        <v>141</v>
      </c>
      <c r="B54" s="27">
        <v>28</v>
      </c>
      <c r="C54" s="28">
        <v>0.1</v>
      </c>
      <c r="D54" s="18">
        <f>CustomerOrder!F54*B54</f>
        <v>26740</v>
      </c>
      <c r="E54" s="18">
        <f t="shared" si="2"/>
        <v>2674</v>
      </c>
      <c r="F54" s="29">
        <f t="shared" si="3"/>
        <v>24066</v>
      </c>
    </row>
    <row r="55" spans="1:6" x14ac:dyDescent="0.3">
      <c r="A55" s="31" t="s">
        <v>142</v>
      </c>
      <c r="B55" s="31">
        <v>28</v>
      </c>
      <c r="C55" s="32">
        <v>0.1</v>
      </c>
      <c r="D55" s="21">
        <f>CustomerOrder!F55*B55</f>
        <v>19040</v>
      </c>
      <c r="E55" s="21">
        <f t="shared" si="2"/>
        <v>1904</v>
      </c>
      <c r="F55" s="33">
        <f t="shared" si="3"/>
        <v>17136</v>
      </c>
    </row>
    <row r="56" spans="1:6" x14ac:dyDescent="0.3">
      <c r="A56" s="27" t="s">
        <v>143</v>
      </c>
      <c r="B56" s="27">
        <v>28</v>
      </c>
      <c r="C56" s="28">
        <v>0.1</v>
      </c>
      <c r="D56" s="18">
        <f>CustomerOrder!F56*B56</f>
        <v>27440</v>
      </c>
      <c r="E56" s="18">
        <f t="shared" si="2"/>
        <v>2744</v>
      </c>
      <c r="F56" s="29">
        <f t="shared" si="3"/>
        <v>24696</v>
      </c>
    </row>
    <row r="57" spans="1:6" x14ac:dyDescent="0.3">
      <c r="A57" s="31" t="s">
        <v>144</v>
      </c>
      <c r="B57" s="31">
        <v>27</v>
      </c>
      <c r="C57" s="32">
        <v>0</v>
      </c>
      <c r="D57" s="21">
        <f>CustomerOrder!F57*B57</f>
        <v>27783</v>
      </c>
      <c r="E57" s="21">
        <f t="shared" si="2"/>
        <v>0</v>
      </c>
      <c r="F57" s="33">
        <f t="shared" si="3"/>
        <v>27783</v>
      </c>
    </row>
    <row r="58" spans="1:6" x14ac:dyDescent="0.3">
      <c r="A58" s="27" t="s">
        <v>145</v>
      </c>
      <c r="B58" s="27">
        <v>27</v>
      </c>
      <c r="C58" s="28">
        <v>0</v>
      </c>
      <c r="D58" s="18">
        <f>CustomerOrder!F58*B58</f>
        <v>31374</v>
      </c>
      <c r="E58" s="18">
        <f t="shared" si="2"/>
        <v>0</v>
      </c>
      <c r="F58" s="29">
        <f t="shared" si="3"/>
        <v>31374</v>
      </c>
    </row>
    <row r="59" spans="1:6" x14ac:dyDescent="0.3">
      <c r="A59" s="31" t="s">
        <v>146</v>
      </c>
      <c r="B59" s="31">
        <v>27</v>
      </c>
      <c r="C59" s="32">
        <v>0</v>
      </c>
      <c r="D59" s="21">
        <f>CustomerOrder!F59*B59</f>
        <v>34776</v>
      </c>
      <c r="E59" s="21">
        <f t="shared" si="2"/>
        <v>0</v>
      </c>
      <c r="F59" s="33">
        <f t="shared" si="3"/>
        <v>34776</v>
      </c>
    </row>
    <row r="60" spans="1:6" x14ac:dyDescent="0.3">
      <c r="A60" s="27" t="s">
        <v>147</v>
      </c>
      <c r="B60" s="27">
        <v>27.9</v>
      </c>
      <c r="C60" s="28">
        <v>0.05</v>
      </c>
      <c r="D60" s="18">
        <f>CustomerOrder!F60*B60</f>
        <v>25640.1</v>
      </c>
      <c r="E60" s="18">
        <f t="shared" si="2"/>
        <v>1282.0050000000001</v>
      </c>
      <c r="F60" s="29">
        <f t="shared" si="3"/>
        <v>24358.094999999998</v>
      </c>
    </row>
    <row r="61" spans="1:6" x14ac:dyDescent="0.3">
      <c r="A61" s="31" t="s">
        <v>148</v>
      </c>
      <c r="B61" s="31">
        <v>27.9</v>
      </c>
      <c r="C61" s="32">
        <v>0.05</v>
      </c>
      <c r="D61" s="21">
        <f>CustomerOrder!F61*B61</f>
        <v>27704.699999999997</v>
      </c>
      <c r="E61" s="21">
        <f t="shared" si="2"/>
        <v>1385.2349999999999</v>
      </c>
      <c r="F61" s="33">
        <f t="shared" si="3"/>
        <v>26319.464999999997</v>
      </c>
    </row>
    <row r="62" spans="1:6" x14ac:dyDescent="0.3">
      <c r="A62" s="27" t="s">
        <v>149</v>
      </c>
      <c r="B62" s="27">
        <v>27.9</v>
      </c>
      <c r="C62" s="28">
        <v>0.05</v>
      </c>
      <c r="D62" s="18">
        <f>CustomerOrder!F62*B62</f>
        <v>31778.1</v>
      </c>
      <c r="E62" s="18">
        <f t="shared" si="2"/>
        <v>1588.905</v>
      </c>
      <c r="F62" s="29">
        <f t="shared" si="3"/>
        <v>30189.195</v>
      </c>
    </row>
    <row r="63" spans="1:6" x14ac:dyDescent="0.3">
      <c r="A63" s="31" t="s">
        <v>150</v>
      </c>
      <c r="B63" s="31">
        <v>27.9</v>
      </c>
      <c r="C63" s="32">
        <v>0.05</v>
      </c>
      <c r="D63" s="21">
        <f>CustomerOrder!F63*B63</f>
        <v>19976.399999999998</v>
      </c>
      <c r="E63" s="21">
        <f t="shared" si="2"/>
        <v>998.81999999999994</v>
      </c>
      <c r="F63" s="33">
        <f t="shared" si="3"/>
        <v>18977.579999999998</v>
      </c>
    </row>
    <row r="64" spans="1:6" x14ac:dyDescent="0.3">
      <c r="A64" s="27" t="s">
        <v>151</v>
      </c>
      <c r="B64" s="27">
        <v>25</v>
      </c>
      <c r="C64" s="28">
        <v>0</v>
      </c>
      <c r="D64" s="18">
        <f>CustomerOrder!F64*B64</f>
        <v>3375</v>
      </c>
      <c r="E64" s="18">
        <f t="shared" si="2"/>
        <v>0</v>
      </c>
      <c r="F64" s="29">
        <f t="shared" si="3"/>
        <v>3375</v>
      </c>
    </row>
    <row r="65" spans="1:6" x14ac:dyDescent="0.3">
      <c r="A65" s="31" t="s">
        <v>152</v>
      </c>
      <c r="B65" s="31">
        <v>27</v>
      </c>
      <c r="C65" s="32">
        <v>0</v>
      </c>
      <c r="D65" s="21">
        <f>CustomerOrder!F65*B65</f>
        <v>3483</v>
      </c>
      <c r="E65" s="21">
        <f t="shared" si="2"/>
        <v>0</v>
      </c>
      <c r="F65" s="33">
        <f t="shared" si="3"/>
        <v>3483</v>
      </c>
    </row>
    <row r="66" spans="1:6" x14ac:dyDescent="0.3">
      <c r="A66" s="27" t="s">
        <v>153</v>
      </c>
      <c r="B66" s="27">
        <v>27</v>
      </c>
      <c r="C66" s="28">
        <v>0.12</v>
      </c>
      <c r="D66" s="18">
        <f>CustomerOrder!F66*B66</f>
        <v>20601</v>
      </c>
      <c r="E66" s="18">
        <f t="shared" si="2"/>
        <v>2472.12</v>
      </c>
      <c r="F66" s="29">
        <f t="shared" si="3"/>
        <v>18128.88</v>
      </c>
    </row>
    <row r="67" spans="1:6" x14ac:dyDescent="0.3">
      <c r="A67" s="31" t="s">
        <v>154</v>
      </c>
      <c r="B67" s="31">
        <v>27</v>
      </c>
      <c r="C67" s="32">
        <v>0.12</v>
      </c>
      <c r="D67" s="21">
        <f>CustomerOrder!F67*B67</f>
        <v>15390</v>
      </c>
      <c r="E67" s="21">
        <f t="shared" si="2"/>
        <v>1846.8</v>
      </c>
      <c r="F67" s="33">
        <f t="shared" si="3"/>
        <v>13543.2</v>
      </c>
    </row>
    <row r="68" spans="1:6" x14ac:dyDescent="0.3">
      <c r="A68" s="27" t="s">
        <v>155</v>
      </c>
      <c r="B68" s="27">
        <v>28</v>
      </c>
      <c r="C68" s="28">
        <v>0.12</v>
      </c>
      <c r="D68" s="18">
        <f>CustomerOrder!F68*B68</f>
        <v>19376</v>
      </c>
      <c r="E68" s="18">
        <f t="shared" si="2"/>
        <v>2325.12</v>
      </c>
      <c r="F68" s="29">
        <f t="shared" si="3"/>
        <v>17050.88</v>
      </c>
    </row>
    <row r="69" spans="1:6" x14ac:dyDescent="0.3">
      <c r="A69" s="31" t="s">
        <v>156</v>
      </c>
      <c r="B69" s="31">
        <v>28</v>
      </c>
      <c r="C69" s="32">
        <v>0.12</v>
      </c>
      <c r="D69" s="21">
        <f>CustomerOrder!F69*B69</f>
        <v>13916</v>
      </c>
      <c r="E69" s="21">
        <f t="shared" si="2"/>
        <v>1669.9199999999998</v>
      </c>
      <c r="F69" s="33">
        <f t="shared" si="3"/>
        <v>12246.08</v>
      </c>
    </row>
    <row r="70" spans="1:6" x14ac:dyDescent="0.3">
      <c r="A70" s="27" t="s">
        <v>157</v>
      </c>
      <c r="B70" s="27">
        <v>28</v>
      </c>
      <c r="C70" s="28">
        <v>0.14000000000000001</v>
      </c>
      <c r="D70" s="18">
        <f>CustomerOrder!F70*B70</f>
        <v>34832</v>
      </c>
      <c r="E70" s="18">
        <f t="shared" si="2"/>
        <v>4876.4800000000005</v>
      </c>
      <c r="F70" s="29">
        <f t="shared" si="3"/>
        <v>29955.52</v>
      </c>
    </row>
    <row r="71" spans="1:6" x14ac:dyDescent="0.3">
      <c r="A71" s="31" t="s">
        <v>158</v>
      </c>
      <c r="B71" s="31">
        <v>28</v>
      </c>
      <c r="C71" s="32">
        <v>0</v>
      </c>
      <c r="D71" s="21">
        <f>CustomerOrder!F71*B71</f>
        <v>35812</v>
      </c>
      <c r="E71" s="21">
        <f t="shared" ref="E71:E134" si="4">D71*C71</f>
        <v>0</v>
      </c>
      <c r="F71" s="33">
        <f t="shared" ref="F71:F134" si="5">D71-E71</f>
        <v>35812</v>
      </c>
    </row>
    <row r="72" spans="1:6" x14ac:dyDescent="0.3">
      <c r="A72" s="27" t="s">
        <v>159</v>
      </c>
      <c r="B72" s="27">
        <v>28</v>
      </c>
      <c r="C72" s="28">
        <v>0.1</v>
      </c>
      <c r="D72" s="18">
        <f>CustomerOrder!F72*B72</f>
        <v>32844</v>
      </c>
      <c r="E72" s="18">
        <f t="shared" si="4"/>
        <v>3284.4</v>
      </c>
      <c r="F72" s="29">
        <f t="shared" si="5"/>
        <v>29559.599999999999</v>
      </c>
    </row>
    <row r="73" spans="1:6" x14ac:dyDescent="0.3">
      <c r="A73" s="31" t="s">
        <v>160</v>
      </c>
      <c r="B73" s="31">
        <v>28</v>
      </c>
      <c r="C73" s="32">
        <v>0.1</v>
      </c>
      <c r="D73" s="21">
        <f>CustomerOrder!F73*B73</f>
        <v>22568</v>
      </c>
      <c r="E73" s="21">
        <f t="shared" si="4"/>
        <v>2256.8000000000002</v>
      </c>
      <c r="F73" s="33">
        <f t="shared" si="5"/>
        <v>20311.2</v>
      </c>
    </row>
    <row r="74" spans="1:6" x14ac:dyDescent="0.3">
      <c r="A74" s="27" t="s">
        <v>161</v>
      </c>
      <c r="B74" s="27">
        <v>28</v>
      </c>
      <c r="C74" s="28">
        <v>0.1</v>
      </c>
      <c r="D74" s="18">
        <f>CustomerOrder!F74*B74</f>
        <v>27720</v>
      </c>
      <c r="E74" s="18">
        <f t="shared" si="4"/>
        <v>2772</v>
      </c>
      <c r="F74" s="29">
        <f t="shared" si="5"/>
        <v>24948</v>
      </c>
    </row>
    <row r="75" spans="1:6" x14ac:dyDescent="0.3">
      <c r="A75" s="31" t="s">
        <v>162</v>
      </c>
      <c r="B75" s="31">
        <v>27</v>
      </c>
      <c r="C75" s="32">
        <v>0</v>
      </c>
      <c r="D75" s="21">
        <f>CustomerOrder!F75*B75</f>
        <v>35748</v>
      </c>
      <c r="E75" s="21">
        <f t="shared" si="4"/>
        <v>0</v>
      </c>
      <c r="F75" s="33">
        <f t="shared" si="5"/>
        <v>35748</v>
      </c>
    </row>
    <row r="76" spans="1:6" x14ac:dyDescent="0.3">
      <c r="A76" s="27" t="s">
        <v>163</v>
      </c>
      <c r="B76" s="27">
        <v>27</v>
      </c>
      <c r="C76" s="28">
        <v>0</v>
      </c>
      <c r="D76" s="18">
        <f>CustomerOrder!F76*B76</f>
        <v>36450</v>
      </c>
      <c r="E76" s="18">
        <f t="shared" si="4"/>
        <v>0</v>
      </c>
      <c r="F76" s="29">
        <f t="shared" si="5"/>
        <v>36450</v>
      </c>
    </row>
    <row r="77" spans="1:6" x14ac:dyDescent="0.3">
      <c r="A77" s="31" t="s">
        <v>164</v>
      </c>
      <c r="B77" s="31">
        <v>27</v>
      </c>
      <c r="C77" s="32">
        <v>0</v>
      </c>
      <c r="D77" s="21">
        <f>CustomerOrder!F77*B77</f>
        <v>38259</v>
      </c>
      <c r="E77" s="21">
        <f t="shared" si="4"/>
        <v>0</v>
      </c>
      <c r="F77" s="33">
        <f t="shared" si="5"/>
        <v>38259</v>
      </c>
    </row>
    <row r="78" spans="1:6" x14ac:dyDescent="0.3">
      <c r="A78" s="27" t="s">
        <v>165</v>
      </c>
      <c r="B78" s="27">
        <v>27.9</v>
      </c>
      <c r="C78" s="28">
        <v>0.05</v>
      </c>
      <c r="D78" s="18">
        <f>CustomerOrder!F78*B78</f>
        <v>30829.5</v>
      </c>
      <c r="E78" s="18">
        <f t="shared" si="4"/>
        <v>1541.4750000000001</v>
      </c>
      <c r="F78" s="29">
        <f t="shared" si="5"/>
        <v>29288.025000000001</v>
      </c>
    </row>
    <row r="79" spans="1:6" x14ac:dyDescent="0.3">
      <c r="A79" s="31" t="s">
        <v>166</v>
      </c>
      <c r="B79" s="31">
        <v>27.9</v>
      </c>
      <c r="C79" s="32">
        <v>0.05</v>
      </c>
      <c r="D79" s="21">
        <f>CustomerOrder!F79*B79</f>
        <v>30913.199999999997</v>
      </c>
      <c r="E79" s="21">
        <f t="shared" si="4"/>
        <v>1545.6599999999999</v>
      </c>
      <c r="F79" s="33">
        <f t="shared" si="5"/>
        <v>29367.539999999997</v>
      </c>
    </row>
    <row r="80" spans="1:6" x14ac:dyDescent="0.3">
      <c r="A80" s="27" t="s">
        <v>167</v>
      </c>
      <c r="B80" s="27">
        <v>27.9</v>
      </c>
      <c r="C80" s="28">
        <v>0.05</v>
      </c>
      <c r="D80" s="18">
        <f>CustomerOrder!F80*B80</f>
        <v>34679.699999999997</v>
      </c>
      <c r="E80" s="18">
        <f t="shared" si="4"/>
        <v>1733.9849999999999</v>
      </c>
      <c r="F80" s="29">
        <f t="shared" si="5"/>
        <v>32945.714999999997</v>
      </c>
    </row>
    <row r="81" spans="1:6" x14ac:dyDescent="0.3">
      <c r="A81" s="31" t="s">
        <v>168</v>
      </c>
      <c r="B81" s="31">
        <v>27.9</v>
      </c>
      <c r="C81" s="32">
        <v>0.05</v>
      </c>
      <c r="D81" s="21">
        <f>CustomerOrder!F81*B81</f>
        <v>22320</v>
      </c>
      <c r="E81" s="21">
        <f t="shared" si="4"/>
        <v>1116</v>
      </c>
      <c r="F81" s="33">
        <f t="shared" si="5"/>
        <v>21204</v>
      </c>
    </row>
    <row r="82" spans="1:6" x14ac:dyDescent="0.3">
      <c r="A82" s="27" t="s">
        <v>169</v>
      </c>
      <c r="B82" s="27">
        <v>28</v>
      </c>
      <c r="C82" s="28">
        <v>0.1</v>
      </c>
      <c r="D82" s="18">
        <f>CustomerOrder!F82*B82</f>
        <v>30408</v>
      </c>
      <c r="E82" s="18">
        <f t="shared" si="4"/>
        <v>3040.8</v>
      </c>
      <c r="F82" s="29">
        <f t="shared" si="5"/>
        <v>27367.200000000001</v>
      </c>
    </row>
    <row r="83" spans="1:6" x14ac:dyDescent="0.3">
      <c r="A83" s="31" t="s">
        <v>170</v>
      </c>
      <c r="B83" s="31">
        <v>27</v>
      </c>
      <c r="C83" s="32">
        <v>0</v>
      </c>
      <c r="D83" s="21">
        <f>CustomerOrder!F83*B83</f>
        <v>36477</v>
      </c>
      <c r="E83" s="21">
        <f t="shared" si="4"/>
        <v>0</v>
      </c>
      <c r="F83" s="33">
        <f t="shared" si="5"/>
        <v>36477</v>
      </c>
    </row>
    <row r="84" spans="1:6" x14ac:dyDescent="0.3">
      <c r="A84" s="27" t="s">
        <v>171</v>
      </c>
      <c r="B84" s="27">
        <v>27</v>
      </c>
      <c r="C84" s="28">
        <v>0</v>
      </c>
      <c r="D84" s="18">
        <f>CustomerOrder!F84*B84</f>
        <v>39393</v>
      </c>
      <c r="E84" s="18">
        <f t="shared" si="4"/>
        <v>0</v>
      </c>
      <c r="F84" s="29">
        <f t="shared" si="5"/>
        <v>39393</v>
      </c>
    </row>
    <row r="85" spans="1:6" x14ac:dyDescent="0.3">
      <c r="A85" s="31" t="s">
        <v>172</v>
      </c>
      <c r="B85" s="31">
        <v>27</v>
      </c>
      <c r="C85" s="32">
        <v>0</v>
      </c>
      <c r="D85" s="21">
        <f>CustomerOrder!F85*B85</f>
        <v>35910</v>
      </c>
      <c r="E85" s="21">
        <f t="shared" si="4"/>
        <v>0</v>
      </c>
      <c r="F85" s="33">
        <f t="shared" si="5"/>
        <v>35910</v>
      </c>
    </row>
    <row r="86" spans="1:6" x14ac:dyDescent="0.3">
      <c r="A86" s="27" t="s">
        <v>173</v>
      </c>
      <c r="B86" s="27">
        <v>27.9</v>
      </c>
      <c r="C86" s="28">
        <v>0.05</v>
      </c>
      <c r="D86" s="18">
        <f>CustomerOrder!F86*B86</f>
        <v>30578.399999999998</v>
      </c>
      <c r="E86" s="18">
        <f t="shared" si="4"/>
        <v>1528.92</v>
      </c>
      <c r="F86" s="29">
        <f t="shared" si="5"/>
        <v>29049.479999999996</v>
      </c>
    </row>
    <row r="87" spans="1:6" x14ac:dyDescent="0.3">
      <c r="A87" s="31" t="s">
        <v>174</v>
      </c>
      <c r="B87" s="31">
        <v>27.9</v>
      </c>
      <c r="C87" s="32">
        <v>0.05</v>
      </c>
      <c r="D87" s="21">
        <f>CustomerOrder!F87*B87</f>
        <v>32503.5</v>
      </c>
      <c r="E87" s="21">
        <f t="shared" si="4"/>
        <v>1625.1750000000002</v>
      </c>
      <c r="F87" s="33">
        <f t="shared" si="5"/>
        <v>30878.325000000001</v>
      </c>
    </row>
    <row r="88" spans="1:6" x14ac:dyDescent="0.3">
      <c r="A88" s="27" t="s">
        <v>175</v>
      </c>
      <c r="B88" s="27">
        <v>27.9</v>
      </c>
      <c r="C88" s="28">
        <v>0.05</v>
      </c>
      <c r="D88" s="18">
        <f>CustomerOrder!F88*B88</f>
        <v>36883.799999999996</v>
      </c>
      <c r="E88" s="18">
        <f t="shared" si="4"/>
        <v>1844.1899999999998</v>
      </c>
      <c r="F88" s="29">
        <f t="shared" si="5"/>
        <v>35039.609999999993</v>
      </c>
    </row>
    <row r="89" spans="1:6" x14ac:dyDescent="0.3">
      <c r="A89" s="31" t="s">
        <v>176</v>
      </c>
      <c r="B89" s="31">
        <v>27.9</v>
      </c>
      <c r="C89" s="32">
        <v>0.05</v>
      </c>
      <c r="D89" s="21">
        <f>CustomerOrder!F89*B89</f>
        <v>20618.099999999999</v>
      </c>
      <c r="E89" s="21">
        <f t="shared" si="4"/>
        <v>1030.905</v>
      </c>
      <c r="F89" s="33">
        <f t="shared" si="5"/>
        <v>19587.195</v>
      </c>
    </row>
    <row r="90" spans="1:6" x14ac:dyDescent="0.3">
      <c r="A90" s="27" t="s">
        <v>177</v>
      </c>
      <c r="B90" s="27">
        <v>25</v>
      </c>
      <c r="C90" s="28">
        <v>0.1</v>
      </c>
      <c r="D90" s="18">
        <f>CustomerOrder!F90*B90</f>
        <v>1475</v>
      </c>
      <c r="E90" s="18">
        <f t="shared" si="4"/>
        <v>147.5</v>
      </c>
      <c r="F90" s="29">
        <f t="shared" si="5"/>
        <v>1327.5</v>
      </c>
    </row>
    <row r="91" spans="1:6" x14ac:dyDescent="0.3">
      <c r="A91" s="31" t="s">
        <v>178</v>
      </c>
      <c r="B91" s="31">
        <v>25</v>
      </c>
      <c r="C91" s="32">
        <v>0.1</v>
      </c>
      <c r="D91" s="21">
        <f>CustomerOrder!F91*B91</f>
        <v>1325</v>
      </c>
      <c r="E91" s="21">
        <f t="shared" si="4"/>
        <v>132.5</v>
      </c>
      <c r="F91" s="33">
        <f t="shared" si="5"/>
        <v>1192.5</v>
      </c>
    </row>
    <row r="92" spans="1:6" x14ac:dyDescent="0.3">
      <c r="A92" s="27" t="s">
        <v>179</v>
      </c>
      <c r="B92" s="27">
        <v>25</v>
      </c>
      <c r="C92" s="28">
        <v>0.1</v>
      </c>
      <c r="D92" s="18">
        <f>CustomerOrder!F92*B92</f>
        <v>1825</v>
      </c>
      <c r="E92" s="18">
        <f t="shared" si="4"/>
        <v>182.5</v>
      </c>
      <c r="F92" s="29">
        <f t="shared" si="5"/>
        <v>1642.5</v>
      </c>
    </row>
    <row r="93" spans="1:6" x14ac:dyDescent="0.3">
      <c r="A93" s="31" t="s">
        <v>180</v>
      </c>
      <c r="B93" s="31">
        <v>25</v>
      </c>
      <c r="C93" s="32">
        <v>0</v>
      </c>
      <c r="D93" s="21">
        <f>CustomerOrder!F93*B93</f>
        <v>1350</v>
      </c>
      <c r="E93" s="21">
        <f t="shared" si="4"/>
        <v>0</v>
      </c>
      <c r="F93" s="33">
        <f t="shared" si="5"/>
        <v>1350</v>
      </c>
    </row>
    <row r="94" spans="1:6" x14ac:dyDescent="0.3">
      <c r="A94" s="27" t="s">
        <v>181</v>
      </c>
      <c r="B94" s="27">
        <v>27</v>
      </c>
      <c r="C94" s="28">
        <v>0</v>
      </c>
      <c r="D94" s="18">
        <f>CustomerOrder!F94*B94</f>
        <v>1782</v>
      </c>
      <c r="E94" s="18">
        <f t="shared" si="4"/>
        <v>0</v>
      </c>
      <c r="F94" s="29">
        <f t="shared" si="5"/>
        <v>1782</v>
      </c>
    </row>
    <row r="95" spans="1:6" x14ac:dyDescent="0.3">
      <c r="A95" s="31" t="s">
        <v>182</v>
      </c>
      <c r="B95" s="31">
        <v>27</v>
      </c>
      <c r="C95" s="32">
        <v>0.12</v>
      </c>
      <c r="D95" s="21">
        <f>CustomerOrder!F95*B95</f>
        <v>9234</v>
      </c>
      <c r="E95" s="21">
        <f t="shared" si="4"/>
        <v>1108.08</v>
      </c>
      <c r="F95" s="33">
        <f t="shared" si="5"/>
        <v>8125.92</v>
      </c>
    </row>
    <row r="96" spans="1:6" x14ac:dyDescent="0.3">
      <c r="A96" s="27" t="s">
        <v>183</v>
      </c>
      <c r="B96" s="27">
        <v>27</v>
      </c>
      <c r="C96" s="28">
        <v>0.12</v>
      </c>
      <c r="D96" s="18">
        <f>CustomerOrder!F96*B96</f>
        <v>8127</v>
      </c>
      <c r="E96" s="18">
        <f t="shared" si="4"/>
        <v>975.24</v>
      </c>
      <c r="F96" s="29">
        <f t="shared" si="5"/>
        <v>7151.76</v>
      </c>
    </row>
    <row r="97" spans="1:6" x14ac:dyDescent="0.3">
      <c r="A97" s="31" t="s">
        <v>184</v>
      </c>
      <c r="B97" s="31">
        <v>28</v>
      </c>
      <c r="C97" s="32">
        <v>0.12</v>
      </c>
      <c r="D97" s="21">
        <f>CustomerOrder!F97*B97</f>
        <v>9128</v>
      </c>
      <c r="E97" s="21">
        <f t="shared" si="4"/>
        <v>1095.3599999999999</v>
      </c>
      <c r="F97" s="33">
        <f t="shared" si="5"/>
        <v>8032.64</v>
      </c>
    </row>
    <row r="98" spans="1:6" x14ac:dyDescent="0.3">
      <c r="A98" s="27" t="s">
        <v>185</v>
      </c>
      <c r="B98" s="27">
        <v>28</v>
      </c>
      <c r="C98" s="28">
        <v>0.12</v>
      </c>
      <c r="D98" s="18">
        <f>CustomerOrder!F98*B98</f>
        <v>8120</v>
      </c>
      <c r="E98" s="18">
        <f t="shared" si="4"/>
        <v>974.4</v>
      </c>
      <c r="F98" s="29">
        <f t="shared" si="5"/>
        <v>7145.6</v>
      </c>
    </row>
    <row r="99" spans="1:6" x14ac:dyDescent="0.3">
      <c r="A99" s="31" t="s">
        <v>186</v>
      </c>
      <c r="B99" s="31">
        <v>28</v>
      </c>
      <c r="C99" s="32">
        <v>0.14000000000000001</v>
      </c>
      <c r="D99" s="21">
        <f>CustomerOrder!F99*B99</f>
        <v>16660</v>
      </c>
      <c r="E99" s="21">
        <f t="shared" si="4"/>
        <v>2332.4</v>
      </c>
      <c r="F99" s="33">
        <f t="shared" si="5"/>
        <v>14327.6</v>
      </c>
    </row>
    <row r="100" spans="1:6" x14ac:dyDescent="0.3">
      <c r="A100" s="27" t="s">
        <v>187</v>
      </c>
      <c r="B100" s="27">
        <v>28</v>
      </c>
      <c r="C100" s="28">
        <v>0</v>
      </c>
      <c r="D100" s="18">
        <f>CustomerOrder!F100*B100</f>
        <v>14364</v>
      </c>
      <c r="E100" s="18">
        <f t="shared" si="4"/>
        <v>0</v>
      </c>
      <c r="F100" s="29">
        <f t="shared" si="5"/>
        <v>14364</v>
      </c>
    </row>
    <row r="101" spans="1:6" x14ac:dyDescent="0.3">
      <c r="A101" s="31" t="s">
        <v>188</v>
      </c>
      <c r="B101" s="31">
        <v>28</v>
      </c>
      <c r="C101" s="32">
        <v>0.1</v>
      </c>
      <c r="D101" s="21">
        <f>CustomerOrder!F101*B101</f>
        <v>15456</v>
      </c>
      <c r="E101" s="21">
        <f t="shared" si="4"/>
        <v>1545.6000000000001</v>
      </c>
      <c r="F101" s="33">
        <f t="shared" si="5"/>
        <v>13910.4</v>
      </c>
    </row>
    <row r="102" spans="1:6" x14ac:dyDescent="0.3">
      <c r="A102" s="27" t="s">
        <v>189</v>
      </c>
      <c r="B102" s="27">
        <v>28</v>
      </c>
      <c r="C102" s="28">
        <v>0.1</v>
      </c>
      <c r="D102" s="18">
        <f>CustomerOrder!F102*B102</f>
        <v>13720</v>
      </c>
      <c r="E102" s="18">
        <f t="shared" si="4"/>
        <v>1372</v>
      </c>
      <c r="F102" s="29">
        <f t="shared" si="5"/>
        <v>12348</v>
      </c>
    </row>
    <row r="103" spans="1:6" x14ac:dyDescent="0.3">
      <c r="A103" s="31" t="s">
        <v>190</v>
      </c>
      <c r="B103" s="31">
        <v>28</v>
      </c>
      <c r="C103" s="32">
        <v>0.1</v>
      </c>
      <c r="D103" s="21">
        <f>CustomerOrder!F103*B103</f>
        <v>13636</v>
      </c>
      <c r="E103" s="21">
        <f t="shared" si="4"/>
        <v>1363.6000000000001</v>
      </c>
      <c r="F103" s="33">
        <f t="shared" si="5"/>
        <v>12272.4</v>
      </c>
    </row>
    <row r="104" spans="1:6" x14ac:dyDescent="0.3">
      <c r="A104" s="27" t="s">
        <v>191</v>
      </c>
      <c r="B104" s="27">
        <v>27</v>
      </c>
      <c r="C104" s="28">
        <v>0</v>
      </c>
      <c r="D104" s="18">
        <f>CustomerOrder!F104*B104</f>
        <v>19332</v>
      </c>
      <c r="E104" s="18">
        <f t="shared" si="4"/>
        <v>0</v>
      </c>
      <c r="F104" s="29">
        <f t="shared" si="5"/>
        <v>19332</v>
      </c>
    </row>
    <row r="105" spans="1:6" x14ac:dyDescent="0.3">
      <c r="A105" s="31" t="s">
        <v>192</v>
      </c>
      <c r="B105" s="31">
        <v>27</v>
      </c>
      <c r="C105" s="32">
        <v>0</v>
      </c>
      <c r="D105" s="21">
        <f>CustomerOrder!F105*B105</f>
        <v>20979</v>
      </c>
      <c r="E105" s="21">
        <f t="shared" si="4"/>
        <v>0</v>
      </c>
      <c r="F105" s="33">
        <f t="shared" si="5"/>
        <v>20979</v>
      </c>
    </row>
    <row r="106" spans="1:6" x14ac:dyDescent="0.3">
      <c r="A106" s="27" t="s">
        <v>193</v>
      </c>
      <c r="B106" s="27">
        <v>27</v>
      </c>
      <c r="C106" s="28">
        <v>0</v>
      </c>
      <c r="D106" s="18">
        <f>CustomerOrder!F106*B106</f>
        <v>17361</v>
      </c>
      <c r="E106" s="18">
        <f t="shared" si="4"/>
        <v>0</v>
      </c>
      <c r="F106" s="29">
        <f t="shared" si="5"/>
        <v>17361</v>
      </c>
    </row>
    <row r="107" spans="1:6" x14ac:dyDescent="0.3">
      <c r="A107" s="31" t="s">
        <v>194</v>
      </c>
      <c r="B107" s="31">
        <v>27.9</v>
      </c>
      <c r="C107" s="32">
        <v>0.05</v>
      </c>
      <c r="D107" s="21">
        <f>CustomerOrder!F107*B107</f>
        <v>22794.3</v>
      </c>
      <c r="E107" s="21">
        <f t="shared" si="4"/>
        <v>1139.7149999999999</v>
      </c>
      <c r="F107" s="33">
        <f t="shared" si="5"/>
        <v>21654.584999999999</v>
      </c>
    </row>
    <row r="108" spans="1:6" x14ac:dyDescent="0.3">
      <c r="A108" s="27" t="s">
        <v>195</v>
      </c>
      <c r="B108" s="27">
        <v>27.9</v>
      </c>
      <c r="C108" s="28">
        <v>0.05</v>
      </c>
      <c r="D108" s="18">
        <f>CustomerOrder!F108*B108</f>
        <v>18720.899999999998</v>
      </c>
      <c r="E108" s="18">
        <f t="shared" si="4"/>
        <v>936.04499999999996</v>
      </c>
      <c r="F108" s="29">
        <f t="shared" si="5"/>
        <v>17784.855</v>
      </c>
    </row>
    <row r="109" spans="1:6" x14ac:dyDescent="0.3">
      <c r="A109" s="31" t="s">
        <v>196</v>
      </c>
      <c r="B109" s="31">
        <v>27.9</v>
      </c>
      <c r="C109" s="32">
        <v>0.05</v>
      </c>
      <c r="D109" s="21">
        <f>CustomerOrder!F109*B109</f>
        <v>17325.899999999998</v>
      </c>
      <c r="E109" s="21">
        <f t="shared" si="4"/>
        <v>866.29499999999996</v>
      </c>
      <c r="F109" s="33">
        <f t="shared" si="5"/>
        <v>16459.605</v>
      </c>
    </row>
    <row r="110" spans="1:6" x14ac:dyDescent="0.3">
      <c r="A110" s="27" t="s">
        <v>197</v>
      </c>
      <c r="B110" s="27">
        <v>27.9</v>
      </c>
      <c r="C110" s="28">
        <v>0.05</v>
      </c>
      <c r="D110" s="18">
        <f>CustomerOrder!F110*B110</f>
        <v>15735.599999999999</v>
      </c>
      <c r="E110" s="18">
        <f t="shared" si="4"/>
        <v>786.78</v>
      </c>
      <c r="F110" s="29">
        <f t="shared" si="5"/>
        <v>14948.819999999998</v>
      </c>
    </row>
    <row r="111" spans="1:6" x14ac:dyDescent="0.3">
      <c r="A111" s="31" t="s">
        <v>198</v>
      </c>
      <c r="B111" s="31">
        <v>25</v>
      </c>
      <c r="C111" s="32">
        <v>0</v>
      </c>
      <c r="D111" s="21">
        <f>CustomerOrder!F111*B111</f>
        <v>1900</v>
      </c>
      <c r="E111" s="21">
        <f t="shared" si="4"/>
        <v>0</v>
      </c>
      <c r="F111" s="33">
        <f t="shared" si="5"/>
        <v>1900</v>
      </c>
    </row>
    <row r="112" spans="1:6" x14ac:dyDescent="0.3">
      <c r="A112" s="27" t="s">
        <v>199</v>
      </c>
      <c r="B112" s="27">
        <v>27</v>
      </c>
      <c r="C112" s="28">
        <v>0</v>
      </c>
      <c r="D112" s="18">
        <f>CustomerOrder!F112*B112</f>
        <v>1755</v>
      </c>
      <c r="E112" s="18">
        <f t="shared" si="4"/>
        <v>0</v>
      </c>
      <c r="F112" s="29">
        <f t="shared" si="5"/>
        <v>1755</v>
      </c>
    </row>
    <row r="113" spans="1:6" x14ac:dyDescent="0.3">
      <c r="A113" s="31" t="s">
        <v>200</v>
      </c>
      <c r="B113" s="31">
        <v>27</v>
      </c>
      <c r="C113" s="32">
        <v>0.12</v>
      </c>
      <c r="D113" s="21">
        <f>CustomerOrder!F113*B113</f>
        <v>8559</v>
      </c>
      <c r="E113" s="21">
        <f t="shared" si="4"/>
        <v>1027.08</v>
      </c>
      <c r="F113" s="33">
        <f t="shared" si="5"/>
        <v>7531.92</v>
      </c>
    </row>
    <row r="114" spans="1:6" x14ac:dyDescent="0.3">
      <c r="A114" s="27" t="s">
        <v>201</v>
      </c>
      <c r="B114" s="27">
        <v>27</v>
      </c>
      <c r="C114" s="28">
        <v>0.12</v>
      </c>
      <c r="D114" s="18">
        <f>CustomerOrder!F114*B114</f>
        <v>7371</v>
      </c>
      <c r="E114" s="18">
        <f t="shared" si="4"/>
        <v>884.52</v>
      </c>
      <c r="F114" s="29">
        <f t="shared" si="5"/>
        <v>6486.48</v>
      </c>
    </row>
    <row r="115" spans="1:6" x14ac:dyDescent="0.3">
      <c r="A115" s="31" t="s">
        <v>202</v>
      </c>
      <c r="B115" s="31">
        <v>28</v>
      </c>
      <c r="C115" s="32">
        <v>0.12</v>
      </c>
      <c r="D115" s="21">
        <f>CustomerOrder!F115*B115</f>
        <v>8820</v>
      </c>
      <c r="E115" s="21">
        <f t="shared" si="4"/>
        <v>1058.3999999999999</v>
      </c>
      <c r="F115" s="33">
        <f t="shared" si="5"/>
        <v>7761.6</v>
      </c>
    </row>
    <row r="116" spans="1:6" x14ac:dyDescent="0.3">
      <c r="A116" s="27" t="s">
        <v>203</v>
      </c>
      <c r="B116" s="27">
        <v>28</v>
      </c>
      <c r="C116" s="28">
        <v>0.12</v>
      </c>
      <c r="D116" s="18">
        <f>CustomerOrder!F116*B116</f>
        <v>7756</v>
      </c>
      <c r="E116" s="18">
        <f t="shared" si="4"/>
        <v>930.71999999999991</v>
      </c>
      <c r="F116" s="29">
        <f t="shared" si="5"/>
        <v>6825.28</v>
      </c>
    </row>
    <row r="117" spans="1:6" x14ac:dyDescent="0.3">
      <c r="A117" s="31" t="s">
        <v>204</v>
      </c>
      <c r="B117" s="31">
        <v>28</v>
      </c>
      <c r="C117" s="32">
        <v>0.14000000000000001</v>
      </c>
      <c r="D117" s="21">
        <f>CustomerOrder!F117*B117</f>
        <v>19712</v>
      </c>
      <c r="E117" s="21">
        <f t="shared" si="4"/>
        <v>2759.6800000000003</v>
      </c>
      <c r="F117" s="33">
        <f t="shared" si="5"/>
        <v>16952.32</v>
      </c>
    </row>
    <row r="118" spans="1:6" x14ac:dyDescent="0.3">
      <c r="A118" s="27" t="s">
        <v>205</v>
      </c>
      <c r="B118" s="27">
        <v>28</v>
      </c>
      <c r="C118" s="28">
        <v>0</v>
      </c>
      <c r="D118" s="18">
        <f>CustomerOrder!F118*B118</f>
        <v>15988</v>
      </c>
      <c r="E118" s="18">
        <f t="shared" si="4"/>
        <v>0</v>
      </c>
      <c r="F118" s="29">
        <f t="shared" si="5"/>
        <v>15988</v>
      </c>
    </row>
    <row r="119" spans="1:6" x14ac:dyDescent="0.3">
      <c r="A119" s="31" t="s">
        <v>206</v>
      </c>
      <c r="B119" s="31">
        <v>28</v>
      </c>
      <c r="C119" s="32">
        <v>0.1</v>
      </c>
      <c r="D119" s="21">
        <f>CustomerOrder!F119*B119</f>
        <v>15624</v>
      </c>
      <c r="E119" s="21">
        <f t="shared" si="4"/>
        <v>1562.4</v>
      </c>
      <c r="F119" s="33">
        <f t="shared" si="5"/>
        <v>14061.6</v>
      </c>
    </row>
    <row r="120" spans="1:6" x14ac:dyDescent="0.3">
      <c r="A120" s="27" t="s">
        <v>207</v>
      </c>
      <c r="B120" s="27">
        <v>28</v>
      </c>
      <c r="C120" s="28">
        <v>0.1</v>
      </c>
      <c r="D120" s="18">
        <f>CustomerOrder!F120*B120</f>
        <v>11004</v>
      </c>
      <c r="E120" s="18">
        <f t="shared" si="4"/>
        <v>1100.4000000000001</v>
      </c>
      <c r="F120" s="29">
        <f t="shared" si="5"/>
        <v>9903.6</v>
      </c>
    </row>
    <row r="121" spans="1:6" x14ac:dyDescent="0.3">
      <c r="A121" s="31" t="s">
        <v>208</v>
      </c>
      <c r="B121" s="31">
        <v>28</v>
      </c>
      <c r="C121" s="32">
        <v>0.1</v>
      </c>
      <c r="D121" s="21">
        <f>CustomerOrder!F121*B121</f>
        <v>12908</v>
      </c>
      <c r="E121" s="21">
        <f t="shared" si="4"/>
        <v>1290.8000000000002</v>
      </c>
      <c r="F121" s="33">
        <f t="shared" si="5"/>
        <v>11617.2</v>
      </c>
    </row>
    <row r="122" spans="1:6" x14ac:dyDescent="0.3">
      <c r="A122" s="27" t="s">
        <v>209</v>
      </c>
      <c r="B122" s="27">
        <v>27</v>
      </c>
      <c r="C122" s="28">
        <v>0</v>
      </c>
      <c r="D122" s="18">
        <f>CustomerOrder!F122*B122</f>
        <v>21546</v>
      </c>
      <c r="E122" s="18">
        <f t="shared" si="4"/>
        <v>0</v>
      </c>
      <c r="F122" s="29">
        <f t="shared" si="5"/>
        <v>21546</v>
      </c>
    </row>
    <row r="123" spans="1:6" x14ac:dyDescent="0.3">
      <c r="A123" s="31" t="s">
        <v>210</v>
      </c>
      <c r="B123" s="31">
        <v>27</v>
      </c>
      <c r="C123" s="32">
        <v>0</v>
      </c>
      <c r="D123" s="21">
        <f>CustomerOrder!F123*B123</f>
        <v>19737</v>
      </c>
      <c r="E123" s="21">
        <f t="shared" si="4"/>
        <v>0</v>
      </c>
      <c r="F123" s="33">
        <f t="shared" si="5"/>
        <v>19737</v>
      </c>
    </row>
    <row r="124" spans="1:6" x14ac:dyDescent="0.3">
      <c r="A124" s="27" t="s">
        <v>211</v>
      </c>
      <c r="B124" s="27">
        <v>27</v>
      </c>
      <c r="C124" s="28">
        <v>0</v>
      </c>
      <c r="D124" s="18">
        <f>CustomerOrder!F124*B124</f>
        <v>21681</v>
      </c>
      <c r="E124" s="18">
        <f t="shared" si="4"/>
        <v>0</v>
      </c>
      <c r="F124" s="29">
        <f t="shared" si="5"/>
        <v>21681</v>
      </c>
    </row>
    <row r="125" spans="1:6" x14ac:dyDescent="0.3">
      <c r="A125" s="31" t="s">
        <v>212</v>
      </c>
      <c r="B125" s="31">
        <v>27.9</v>
      </c>
      <c r="C125" s="32">
        <v>0.05</v>
      </c>
      <c r="D125" s="21">
        <f>CustomerOrder!F125*B125</f>
        <v>18274.5</v>
      </c>
      <c r="E125" s="21">
        <f t="shared" si="4"/>
        <v>913.72500000000002</v>
      </c>
      <c r="F125" s="33">
        <f t="shared" si="5"/>
        <v>17360.775000000001</v>
      </c>
    </row>
    <row r="126" spans="1:6" x14ac:dyDescent="0.3">
      <c r="A126" s="27" t="s">
        <v>213</v>
      </c>
      <c r="B126" s="27">
        <v>27.9</v>
      </c>
      <c r="C126" s="28">
        <v>0.05</v>
      </c>
      <c r="D126" s="18">
        <f>CustomerOrder!F126*B126</f>
        <v>21706.199999999997</v>
      </c>
      <c r="E126" s="18">
        <f t="shared" si="4"/>
        <v>1085.31</v>
      </c>
      <c r="F126" s="29">
        <f t="shared" si="5"/>
        <v>20620.889999999996</v>
      </c>
    </row>
    <row r="127" spans="1:6" x14ac:dyDescent="0.3">
      <c r="A127" s="31" t="s">
        <v>214</v>
      </c>
      <c r="B127" s="31">
        <v>27.9</v>
      </c>
      <c r="C127" s="32">
        <v>0.05</v>
      </c>
      <c r="D127" s="21">
        <f>CustomerOrder!F127*B127</f>
        <v>20590.2</v>
      </c>
      <c r="E127" s="21">
        <f t="shared" si="4"/>
        <v>1029.51</v>
      </c>
      <c r="F127" s="33">
        <f t="shared" si="5"/>
        <v>19560.690000000002</v>
      </c>
    </row>
    <row r="128" spans="1:6" x14ac:dyDescent="0.3">
      <c r="A128" s="27" t="s">
        <v>215</v>
      </c>
      <c r="B128" s="27">
        <v>27.9</v>
      </c>
      <c r="C128" s="28">
        <v>0.05</v>
      </c>
      <c r="D128" s="18">
        <f>CustomerOrder!F128*B128</f>
        <v>16182</v>
      </c>
      <c r="E128" s="18">
        <f t="shared" si="4"/>
        <v>809.1</v>
      </c>
      <c r="F128" s="29">
        <f t="shared" si="5"/>
        <v>15372.9</v>
      </c>
    </row>
    <row r="129" spans="1:6" x14ac:dyDescent="0.3">
      <c r="A129" s="31" t="s">
        <v>216</v>
      </c>
      <c r="B129" s="31">
        <v>25</v>
      </c>
      <c r="C129" s="32">
        <v>0</v>
      </c>
      <c r="D129" s="21">
        <f>CustomerOrder!F129*B129</f>
        <v>1350</v>
      </c>
      <c r="E129" s="21">
        <f t="shared" si="4"/>
        <v>0</v>
      </c>
      <c r="F129" s="33">
        <f t="shared" si="5"/>
        <v>1350</v>
      </c>
    </row>
    <row r="130" spans="1:6" x14ac:dyDescent="0.3">
      <c r="A130" s="27" t="s">
        <v>217</v>
      </c>
      <c r="B130" s="27">
        <v>27</v>
      </c>
      <c r="C130" s="28">
        <v>0</v>
      </c>
      <c r="D130" s="18">
        <f>CustomerOrder!F130*B130</f>
        <v>1485</v>
      </c>
      <c r="E130" s="18">
        <f t="shared" si="4"/>
        <v>0</v>
      </c>
      <c r="F130" s="29">
        <f t="shared" si="5"/>
        <v>1485</v>
      </c>
    </row>
    <row r="131" spans="1:6" x14ac:dyDescent="0.3">
      <c r="A131" s="31" t="s">
        <v>218</v>
      </c>
      <c r="B131" s="31">
        <v>27</v>
      </c>
      <c r="C131" s="32">
        <v>0.12</v>
      </c>
      <c r="D131" s="21">
        <f>CustomerOrder!F131*B131</f>
        <v>11394</v>
      </c>
      <c r="E131" s="21">
        <f t="shared" si="4"/>
        <v>1367.28</v>
      </c>
      <c r="F131" s="33">
        <f t="shared" si="5"/>
        <v>10026.719999999999</v>
      </c>
    </row>
    <row r="132" spans="1:6" x14ac:dyDescent="0.3">
      <c r="A132" s="27" t="s">
        <v>219</v>
      </c>
      <c r="B132" s="27">
        <v>27</v>
      </c>
      <c r="C132" s="28">
        <v>0.12</v>
      </c>
      <c r="D132" s="18">
        <f>CustomerOrder!F132*B132</f>
        <v>7398</v>
      </c>
      <c r="E132" s="18">
        <f t="shared" si="4"/>
        <v>887.76</v>
      </c>
      <c r="F132" s="29">
        <f t="shared" si="5"/>
        <v>6510.24</v>
      </c>
    </row>
    <row r="133" spans="1:6" x14ac:dyDescent="0.3">
      <c r="A133" s="31" t="s">
        <v>220</v>
      </c>
      <c r="B133" s="31">
        <v>28</v>
      </c>
      <c r="C133" s="32">
        <v>0.12</v>
      </c>
      <c r="D133" s="21">
        <f>CustomerOrder!F133*B133</f>
        <v>12012</v>
      </c>
      <c r="E133" s="21">
        <f t="shared" si="4"/>
        <v>1441.44</v>
      </c>
      <c r="F133" s="33">
        <f t="shared" si="5"/>
        <v>10570.56</v>
      </c>
    </row>
    <row r="134" spans="1:6" x14ac:dyDescent="0.3">
      <c r="A134" s="27" t="s">
        <v>221</v>
      </c>
      <c r="B134" s="27">
        <v>28</v>
      </c>
      <c r="C134" s="28">
        <v>0.12</v>
      </c>
      <c r="D134" s="18">
        <f>CustomerOrder!F134*B134</f>
        <v>7924</v>
      </c>
      <c r="E134" s="18">
        <f t="shared" si="4"/>
        <v>950.88</v>
      </c>
      <c r="F134" s="29">
        <f t="shared" si="5"/>
        <v>6973.12</v>
      </c>
    </row>
    <row r="135" spans="1:6" x14ac:dyDescent="0.3">
      <c r="A135" s="31" t="s">
        <v>222</v>
      </c>
      <c r="B135" s="31">
        <v>28</v>
      </c>
      <c r="C135" s="32">
        <v>0.14000000000000001</v>
      </c>
      <c r="D135" s="21">
        <f>CustomerOrder!F135*B135</f>
        <v>20104</v>
      </c>
      <c r="E135" s="21">
        <f t="shared" ref="E135:E198" si="6">D135*C135</f>
        <v>2814.5600000000004</v>
      </c>
      <c r="F135" s="33">
        <f t="shared" ref="F135:F198" si="7">D135-E135</f>
        <v>17289.439999999999</v>
      </c>
    </row>
    <row r="136" spans="1:6" x14ac:dyDescent="0.3">
      <c r="A136" s="27" t="s">
        <v>223</v>
      </c>
      <c r="B136" s="27">
        <v>28</v>
      </c>
      <c r="C136" s="28">
        <v>0</v>
      </c>
      <c r="D136" s="18">
        <f>CustomerOrder!F136*B136</f>
        <v>15792</v>
      </c>
      <c r="E136" s="18">
        <f t="shared" si="6"/>
        <v>0</v>
      </c>
      <c r="F136" s="29">
        <f t="shared" si="7"/>
        <v>15792</v>
      </c>
    </row>
    <row r="137" spans="1:6" x14ac:dyDescent="0.3">
      <c r="A137" s="31" t="s">
        <v>224</v>
      </c>
      <c r="B137" s="31">
        <v>28</v>
      </c>
      <c r="C137" s="32">
        <v>0.1</v>
      </c>
      <c r="D137" s="21">
        <f>CustomerOrder!F137*B137</f>
        <v>17976</v>
      </c>
      <c r="E137" s="21">
        <f t="shared" si="6"/>
        <v>1797.6000000000001</v>
      </c>
      <c r="F137" s="33">
        <f t="shared" si="7"/>
        <v>16178.4</v>
      </c>
    </row>
    <row r="138" spans="1:6" x14ac:dyDescent="0.3">
      <c r="A138" s="27" t="s">
        <v>225</v>
      </c>
      <c r="B138" s="27">
        <v>28</v>
      </c>
      <c r="C138" s="28">
        <v>0.1</v>
      </c>
      <c r="D138" s="18">
        <f>CustomerOrder!F138*B138</f>
        <v>11984</v>
      </c>
      <c r="E138" s="18">
        <f t="shared" si="6"/>
        <v>1198.4000000000001</v>
      </c>
      <c r="F138" s="29">
        <f t="shared" si="7"/>
        <v>10785.6</v>
      </c>
    </row>
    <row r="139" spans="1:6" x14ac:dyDescent="0.3">
      <c r="A139" s="31" t="s">
        <v>226</v>
      </c>
      <c r="B139" s="31">
        <v>28</v>
      </c>
      <c r="C139" s="32">
        <v>0.1</v>
      </c>
      <c r="D139" s="21">
        <f>CustomerOrder!F139*B139</f>
        <v>14420</v>
      </c>
      <c r="E139" s="21">
        <f t="shared" si="6"/>
        <v>1442</v>
      </c>
      <c r="F139" s="33">
        <f t="shared" si="7"/>
        <v>12978</v>
      </c>
    </row>
    <row r="140" spans="1:6" x14ac:dyDescent="0.3">
      <c r="A140" s="27" t="s">
        <v>227</v>
      </c>
      <c r="B140" s="27">
        <v>27</v>
      </c>
      <c r="C140" s="28">
        <v>0</v>
      </c>
      <c r="D140" s="18">
        <f>CustomerOrder!F140*B140</f>
        <v>18414</v>
      </c>
      <c r="E140" s="18">
        <f t="shared" si="6"/>
        <v>0</v>
      </c>
      <c r="F140" s="29">
        <f t="shared" si="7"/>
        <v>18414</v>
      </c>
    </row>
    <row r="141" spans="1:6" x14ac:dyDescent="0.3">
      <c r="A141" s="31" t="s">
        <v>228</v>
      </c>
      <c r="B141" s="31">
        <v>27</v>
      </c>
      <c r="C141" s="32">
        <v>0</v>
      </c>
      <c r="D141" s="21">
        <f>CustomerOrder!F141*B141</f>
        <v>17334</v>
      </c>
      <c r="E141" s="21">
        <f t="shared" si="6"/>
        <v>0</v>
      </c>
      <c r="F141" s="33">
        <f t="shared" si="7"/>
        <v>17334</v>
      </c>
    </row>
    <row r="142" spans="1:6" x14ac:dyDescent="0.3">
      <c r="A142" s="27" t="s">
        <v>229</v>
      </c>
      <c r="B142" s="27">
        <v>27</v>
      </c>
      <c r="C142" s="28">
        <v>0</v>
      </c>
      <c r="D142" s="18">
        <f>CustomerOrder!F142*B142</f>
        <v>21654</v>
      </c>
      <c r="E142" s="18">
        <f t="shared" si="6"/>
        <v>0</v>
      </c>
      <c r="F142" s="29">
        <f t="shared" si="7"/>
        <v>21654</v>
      </c>
    </row>
    <row r="143" spans="1:6" x14ac:dyDescent="0.3">
      <c r="A143" s="31" t="s">
        <v>230</v>
      </c>
      <c r="B143" s="31">
        <v>27.9</v>
      </c>
      <c r="C143" s="32">
        <v>0.05</v>
      </c>
      <c r="D143" s="21">
        <f>CustomerOrder!F143*B143</f>
        <v>17995.5</v>
      </c>
      <c r="E143" s="21">
        <f t="shared" si="6"/>
        <v>899.77500000000009</v>
      </c>
      <c r="F143" s="33">
        <f t="shared" si="7"/>
        <v>17095.724999999999</v>
      </c>
    </row>
    <row r="144" spans="1:6" x14ac:dyDescent="0.3">
      <c r="A144" s="27" t="s">
        <v>231</v>
      </c>
      <c r="B144" s="27">
        <v>27.9</v>
      </c>
      <c r="C144" s="28">
        <v>0.05</v>
      </c>
      <c r="D144" s="18">
        <f>CustomerOrder!F144*B144</f>
        <v>17102.7</v>
      </c>
      <c r="E144" s="18">
        <f t="shared" si="6"/>
        <v>855.1350000000001</v>
      </c>
      <c r="F144" s="29">
        <f t="shared" si="7"/>
        <v>16247.565000000001</v>
      </c>
    </row>
    <row r="145" spans="1:6" x14ac:dyDescent="0.3">
      <c r="A145" s="31" t="s">
        <v>232</v>
      </c>
      <c r="B145" s="31">
        <v>27.9</v>
      </c>
      <c r="C145" s="32">
        <v>0.05</v>
      </c>
      <c r="D145" s="21">
        <f>CustomerOrder!F145*B145</f>
        <v>19781.099999999999</v>
      </c>
      <c r="E145" s="21">
        <f t="shared" si="6"/>
        <v>989.05499999999995</v>
      </c>
      <c r="F145" s="33">
        <f t="shared" si="7"/>
        <v>18792.044999999998</v>
      </c>
    </row>
    <row r="146" spans="1:6" x14ac:dyDescent="0.3">
      <c r="A146" s="27" t="s">
        <v>233</v>
      </c>
      <c r="B146" s="27">
        <v>27.9</v>
      </c>
      <c r="C146" s="28">
        <v>0.05</v>
      </c>
      <c r="D146" s="18">
        <f>CustomerOrder!F146*B146</f>
        <v>11104.199999999999</v>
      </c>
      <c r="E146" s="18">
        <f t="shared" si="6"/>
        <v>555.20999999999992</v>
      </c>
      <c r="F146" s="29">
        <f t="shared" si="7"/>
        <v>10548.99</v>
      </c>
    </row>
    <row r="147" spans="1:6" x14ac:dyDescent="0.3">
      <c r="A147" s="31" t="s">
        <v>234</v>
      </c>
      <c r="B147" s="31">
        <v>25</v>
      </c>
      <c r="C147" s="32">
        <v>0</v>
      </c>
      <c r="D147" s="21">
        <f>CustomerOrder!F147*B147</f>
        <v>2150</v>
      </c>
      <c r="E147" s="21">
        <f t="shared" si="6"/>
        <v>0</v>
      </c>
      <c r="F147" s="33">
        <f t="shared" si="7"/>
        <v>2150</v>
      </c>
    </row>
    <row r="148" spans="1:6" x14ac:dyDescent="0.3">
      <c r="A148" s="27" t="s">
        <v>235</v>
      </c>
      <c r="B148" s="27">
        <v>27</v>
      </c>
      <c r="C148" s="28">
        <v>0</v>
      </c>
      <c r="D148" s="18">
        <f>CustomerOrder!F148*B148</f>
        <v>2241</v>
      </c>
      <c r="E148" s="18">
        <f t="shared" si="6"/>
        <v>0</v>
      </c>
      <c r="F148" s="29">
        <f t="shared" si="7"/>
        <v>2241</v>
      </c>
    </row>
    <row r="149" spans="1:6" x14ac:dyDescent="0.3">
      <c r="A149" s="31" t="s">
        <v>236</v>
      </c>
      <c r="B149" s="31">
        <v>27</v>
      </c>
      <c r="C149" s="32">
        <v>0.12</v>
      </c>
      <c r="D149" s="21">
        <f>CustomerOrder!F149*B149</f>
        <v>11205</v>
      </c>
      <c r="E149" s="21">
        <f t="shared" si="6"/>
        <v>1344.6</v>
      </c>
      <c r="F149" s="33">
        <f t="shared" si="7"/>
        <v>9860.4</v>
      </c>
    </row>
    <row r="150" spans="1:6" x14ac:dyDescent="0.3">
      <c r="A150" s="27" t="s">
        <v>237</v>
      </c>
      <c r="B150" s="27">
        <v>27</v>
      </c>
      <c r="C150" s="28">
        <v>0.12</v>
      </c>
      <c r="D150" s="18">
        <f>CustomerOrder!F150*B150</f>
        <v>10125</v>
      </c>
      <c r="E150" s="18">
        <f t="shared" si="6"/>
        <v>1215</v>
      </c>
      <c r="F150" s="29">
        <f t="shared" si="7"/>
        <v>8910</v>
      </c>
    </row>
    <row r="151" spans="1:6" x14ac:dyDescent="0.3">
      <c r="A151" s="31" t="s">
        <v>238</v>
      </c>
      <c r="B151" s="31">
        <v>28</v>
      </c>
      <c r="C151" s="32">
        <v>0.12</v>
      </c>
      <c r="D151" s="21">
        <f>CustomerOrder!F151*B151</f>
        <v>12292</v>
      </c>
      <c r="E151" s="21">
        <f t="shared" si="6"/>
        <v>1475.04</v>
      </c>
      <c r="F151" s="33">
        <f t="shared" si="7"/>
        <v>10816.96</v>
      </c>
    </row>
    <row r="152" spans="1:6" x14ac:dyDescent="0.3">
      <c r="A152" s="27" t="s">
        <v>239</v>
      </c>
      <c r="B152" s="27">
        <v>28</v>
      </c>
      <c r="C152" s="28">
        <v>0.12</v>
      </c>
      <c r="D152" s="18">
        <f>CustomerOrder!F152*B152</f>
        <v>7056</v>
      </c>
      <c r="E152" s="18">
        <f t="shared" si="6"/>
        <v>846.71999999999991</v>
      </c>
      <c r="F152" s="29">
        <f t="shared" si="7"/>
        <v>6209.28</v>
      </c>
    </row>
    <row r="153" spans="1:6" x14ac:dyDescent="0.3">
      <c r="A153" s="31" t="s">
        <v>240</v>
      </c>
      <c r="B153" s="31">
        <v>28</v>
      </c>
      <c r="C153" s="32">
        <v>0.14000000000000001</v>
      </c>
      <c r="D153" s="21">
        <f>CustomerOrder!F153*B153</f>
        <v>19376</v>
      </c>
      <c r="E153" s="21">
        <f t="shared" si="6"/>
        <v>2712.6400000000003</v>
      </c>
      <c r="F153" s="33">
        <f t="shared" si="7"/>
        <v>16663.36</v>
      </c>
    </row>
    <row r="154" spans="1:6" x14ac:dyDescent="0.3">
      <c r="A154" s="27" t="s">
        <v>241</v>
      </c>
      <c r="B154" s="27">
        <v>28</v>
      </c>
      <c r="C154" s="28">
        <v>0</v>
      </c>
      <c r="D154" s="18">
        <f>CustomerOrder!F154*B154</f>
        <v>18732</v>
      </c>
      <c r="E154" s="18">
        <f t="shared" si="6"/>
        <v>0</v>
      </c>
      <c r="F154" s="29">
        <f t="shared" si="7"/>
        <v>18732</v>
      </c>
    </row>
    <row r="155" spans="1:6" x14ac:dyDescent="0.3">
      <c r="A155" s="31" t="s">
        <v>242</v>
      </c>
      <c r="B155" s="31">
        <v>28</v>
      </c>
      <c r="C155" s="32">
        <v>0.1</v>
      </c>
      <c r="D155" s="21">
        <f>CustomerOrder!F155*B155</f>
        <v>18564</v>
      </c>
      <c r="E155" s="21">
        <f t="shared" si="6"/>
        <v>1856.4</v>
      </c>
      <c r="F155" s="33">
        <f t="shared" si="7"/>
        <v>16707.599999999999</v>
      </c>
    </row>
    <row r="156" spans="1:6" x14ac:dyDescent="0.3">
      <c r="A156" s="27" t="s">
        <v>243</v>
      </c>
      <c r="B156" s="27">
        <v>28</v>
      </c>
      <c r="C156" s="28">
        <v>0.1</v>
      </c>
      <c r="D156" s="18">
        <f>CustomerOrder!F156*B156</f>
        <v>12656</v>
      </c>
      <c r="E156" s="18">
        <f t="shared" si="6"/>
        <v>1265.6000000000001</v>
      </c>
      <c r="F156" s="29">
        <f t="shared" si="7"/>
        <v>11390.4</v>
      </c>
    </row>
    <row r="157" spans="1:6" x14ac:dyDescent="0.3">
      <c r="A157" s="31" t="s">
        <v>244</v>
      </c>
      <c r="B157" s="31">
        <v>28</v>
      </c>
      <c r="C157" s="32">
        <v>0.1</v>
      </c>
      <c r="D157" s="21">
        <f>CustomerOrder!F157*B157</f>
        <v>19404</v>
      </c>
      <c r="E157" s="21">
        <f t="shared" si="6"/>
        <v>1940.4</v>
      </c>
      <c r="F157" s="33">
        <f t="shared" si="7"/>
        <v>17463.599999999999</v>
      </c>
    </row>
    <row r="158" spans="1:6" x14ac:dyDescent="0.3">
      <c r="A158" s="27" t="s">
        <v>245</v>
      </c>
      <c r="B158" s="27">
        <v>27</v>
      </c>
      <c r="C158" s="28">
        <v>0</v>
      </c>
      <c r="D158" s="18">
        <f>CustomerOrder!F158*B158</f>
        <v>21465</v>
      </c>
      <c r="E158" s="18">
        <f t="shared" si="6"/>
        <v>0</v>
      </c>
      <c r="F158" s="29">
        <f t="shared" si="7"/>
        <v>21465</v>
      </c>
    </row>
    <row r="159" spans="1:6" x14ac:dyDescent="0.3">
      <c r="A159" s="31" t="s">
        <v>246</v>
      </c>
      <c r="B159" s="31">
        <v>27</v>
      </c>
      <c r="C159" s="32">
        <v>0</v>
      </c>
      <c r="D159" s="21">
        <f>CustomerOrder!F159*B159</f>
        <v>26244</v>
      </c>
      <c r="E159" s="21">
        <f t="shared" si="6"/>
        <v>0</v>
      </c>
      <c r="F159" s="33">
        <f t="shared" si="7"/>
        <v>26244</v>
      </c>
    </row>
    <row r="160" spans="1:6" x14ac:dyDescent="0.3">
      <c r="A160" s="27" t="s">
        <v>247</v>
      </c>
      <c r="B160" s="27">
        <v>27</v>
      </c>
      <c r="C160" s="28">
        <v>0</v>
      </c>
      <c r="D160" s="18">
        <f>CustomerOrder!F160*B160</f>
        <v>22437</v>
      </c>
      <c r="E160" s="18">
        <f t="shared" si="6"/>
        <v>0</v>
      </c>
      <c r="F160" s="29">
        <f t="shared" si="7"/>
        <v>22437</v>
      </c>
    </row>
    <row r="161" spans="1:6" x14ac:dyDescent="0.3">
      <c r="A161" s="31" t="s">
        <v>248</v>
      </c>
      <c r="B161" s="31">
        <v>27.9</v>
      </c>
      <c r="C161" s="32">
        <v>0.05</v>
      </c>
      <c r="D161" s="21">
        <f>CustomerOrder!F161*B161</f>
        <v>16740</v>
      </c>
      <c r="E161" s="21">
        <f t="shared" si="6"/>
        <v>837</v>
      </c>
      <c r="F161" s="33">
        <f t="shared" si="7"/>
        <v>15903</v>
      </c>
    </row>
    <row r="162" spans="1:6" x14ac:dyDescent="0.3">
      <c r="A162" s="27" t="s">
        <v>249</v>
      </c>
      <c r="B162" s="27">
        <v>27.9</v>
      </c>
      <c r="C162" s="28">
        <v>0.05</v>
      </c>
      <c r="D162" s="18">
        <f>CustomerOrder!F162*B162</f>
        <v>20478.599999999999</v>
      </c>
      <c r="E162" s="18">
        <f t="shared" si="6"/>
        <v>1023.93</v>
      </c>
      <c r="F162" s="29">
        <f t="shared" si="7"/>
        <v>19454.669999999998</v>
      </c>
    </row>
    <row r="163" spans="1:6" x14ac:dyDescent="0.3">
      <c r="A163" s="31" t="s">
        <v>250</v>
      </c>
      <c r="B163" s="31">
        <v>27.9</v>
      </c>
      <c r="C163" s="32">
        <v>0.05</v>
      </c>
      <c r="D163" s="21">
        <f>CustomerOrder!F163*B163</f>
        <v>19195.2</v>
      </c>
      <c r="E163" s="21">
        <f t="shared" si="6"/>
        <v>959.7600000000001</v>
      </c>
      <c r="F163" s="33">
        <f t="shared" si="7"/>
        <v>18235.440000000002</v>
      </c>
    </row>
    <row r="164" spans="1:6" x14ac:dyDescent="0.3">
      <c r="A164" s="27" t="s">
        <v>251</v>
      </c>
      <c r="B164" s="27">
        <v>27.9</v>
      </c>
      <c r="C164" s="28">
        <v>0.05</v>
      </c>
      <c r="D164" s="18">
        <f>CustomerOrder!F164*B164</f>
        <v>12331.8</v>
      </c>
      <c r="E164" s="18">
        <f t="shared" si="6"/>
        <v>616.59</v>
      </c>
      <c r="F164" s="29">
        <f t="shared" si="7"/>
        <v>11715.21</v>
      </c>
    </row>
    <row r="165" spans="1:6" x14ac:dyDescent="0.3">
      <c r="A165" s="31" t="s">
        <v>252</v>
      </c>
      <c r="B165" s="31">
        <v>28</v>
      </c>
      <c r="C165" s="32">
        <v>0.1</v>
      </c>
      <c r="D165" s="21">
        <f>CustomerOrder!F165*B165</f>
        <v>17192</v>
      </c>
      <c r="E165" s="21">
        <f t="shared" si="6"/>
        <v>1719.2</v>
      </c>
      <c r="F165" s="33">
        <f t="shared" si="7"/>
        <v>15472.8</v>
      </c>
    </row>
    <row r="166" spans="1:6" x14ac:dyDescent="0.3">
      <c r="A166" s="27" t="s">
        <v>253</v>
      </c>
      <c r="B166" s="27">
        <v>27</v>
      </c>
      <c r="C166" s="28">
        <v>0</v>
      </c>
      <c r="D166" s="18">
        <f>CustomerOrder!F166*B166</f>
        <v>19305</v>
      </c>
      <c r="E166" s="18">
        <f t="shared" si="6"/>
        <v>0</v>
      </c>
      <c r="F166" s="29">
        <f t="shared" si="7"/>
        <v>19305</v>
      </c>
    </row>
    <row r="167" spans="1:6" x14ac:dyDescent="0.3">
      <c r="A167" s="31" t="s">
        <v>254</v>
      </c>
      <c r="B167" s="31">
        <v>27</v>
      </c>
      <c r="C167" s="32">
        <v>0</v>
      </c>
      <c r="D167" s="21">
        <f>CustomerOrder!F167*B167</f>
        <v>25731</v>
      </c>
      <c r="E167" s="21">
        <f t="shared" si="6"/>
        <v>0</v>
      </c>
      <c r="F167" s="33">
        <f t="shared" si="7"/>
        <v>25731</v>
      </c>
    </row>
    <row r="168" spans="1:6" x14ac:dyDescent="0.3">
      <c r="A168" s="27" t="s">
        <v>255</v>
      </c>
      <c r="B168" s="27">
        <v>27</v>
      </c>
      <c r="C168" s="28">
        <v>0</v>
      </c>
      <c r="D168" s="18">
        <f>CustomerOrder!F168*B168</f>
        <v>25002</v>
      </c>
      <c r="E168" s="18">
        <f t="shared" si="6"/>
        <v>0</v>
      </c>
      <c r="F168" s="29">
        <f t="shared" si="7"/>
        <v>25002</v>
      </c>
    </row>
    <row r="169" spans="1:6" x14ac:dyDescent="0.3">
      <c r="A169" s="31" t="s">
        <v>256</v>
      </c>
      <c r="B169" s="31">
        <v>27.9</v>
      </c>
      <c r="C169" s="32">
        <v>0.05</v>
      </c>
      <c r="D169" s="21">
        <f>CustomerOrder!F169*B169</f>
        <v>16516.8</v>
      </c>
      <c r="E169" s="21">
        <f t="shared" si="6"/>
        <v>825.84</v>
      </c>
      <c r="F169" s="33">
        <f t="shared" si="7"/>
        <v>15690.96</v>
      </c>
    </row>
    <row r="170" spans="1:6" x14ac:dyDescent="0.3">
      <c r="A170" s="27" t="s">
        <v>257</v>
      </c>
      <c r="B170" s="27">
        <v>27.9</v>
      </c>
      <c r="C170" s="28">
        <v>0.05</v>
      </c>
      <c r="D170" s="18">
        <f>CustomerOrder!F170*B170</f>
        <v>21594.6</v>
      </c>
      <c r="E170" s="18">
        <f t="shared" si="6"/>
        <v>1079.73</v>
      </c>
      <c r="F170" s="29">
        <f t="shared" si="7"/>
        <v>20514.87</v>
      </c>
    </row>
    <row r="171" spans="1:6" x14ac:dyDescent="0.3">
      <c r="A171" s="31" t="s">
        <v>258</v>
      </c>
      <c r="B171" s="31">
        <v>27.9</v>
      </c>
      <c r="C171" s="32">
        <v>0.05</v>
      </c>
      <c r="D171" s="21">
        <f>CustomerOrder!F171*B171</f>
        <v>22543.199999999997</v>
      </c>
      <c r="E171" s="21">
        <f t="shared" si="6"/>
        <v>1127.1599999999999</v>
      </c>
      <c r="F171" s="33">
        <f t="shared" si="7"/>
        <v>21416.039999999997</v>
      </c>
    </row>
    <row r="172" spans="1:6" x14ac:dyDescent="0.3">
      <c r="A172" s="27" t="s">
        <v>259</v>
      </c>
      <c r="B172" s="27">
        <v>27.9</v>
      </c>
      <c r="C172" s="28">
        <v>0.05</v>
      </c>
      <c r="D172" s="18">
        <f>CustomerOrder!F172*B172</f>
        <v>12443.4</v>
      </c>
      <c r="E172" s="18">
        <f t="shared" si="6"/>
        <v>622.17000000000007</v>
      </c>
      <c r="F172" s="29">
        <f t="shared" si="7"/>
        <v>11821.23</v>
      </c>
    </row>
    <row r="173" spans="1:6" x14ac:dyDescent="0.3">
      <c r="A173" s="31" t="s">
        <v>260</v>
      </c>
      <c r="B173" s="31">
        <v>25</v>
      </c>
      <c r="C173" s="32">
        <v>0.1</v>
      </c>
      <c r="D173" s="21">
        <f>CustomerOrder!F173*B173</f>
        <v>1475</v>
      </c>
      <c r="E173" s="21">
        <f t="shared" si="6"/>
        <v>147.5</v>
      </c>
      <c r="F173" s="33">
        <f t="shared" si="7"/>
        <v>1327.5</v>
      </c>
    </row>
    <row r="174" spans="1:6" x14ac:dyDescent="0.3">
      <c r="A174" s="27" t="s">
        <v>261</v>
      </c>
      <c r="B174" s="27">
        <v>25</v>
      </c>
      <c r="C174" s="28">
        <v>0.1</v>
      </c>
      <c r="D174" s="18">
        <f>CustomerOrder!F174*B174</f>
        <v>900</v>
      </c>
      <c r="E174" s="18">
        <f t="shared" si="6"/>
        <v>90</v>
      </c>
      <c r="F174" s="29">
        <f t="shared" si="7"/>
        <v>810</v>
      </c>
    </row>
    <row r="175" spans="1:6" x14ac:dyDescent="0.3">
      <c r="A175" s="31" t="s">
        <v>262</v>
      </c>
      <c r="B175" s="31">
        <v>25</v>
      </c>
      <c r="C175" s="32">
        <v>0.1</v>
      </c>
      <c r="D175" s="21">
        <f>CustomerOrder!F175*B175</f>
        <v>1075</v>
      </c>
      <c r="E175" s="21">
        <f t="shared" si="6"/>
        <v>107.5</v>
      </c>
      <c r="F175" s="33">
        <f t="shared" si="7"/>
        <v>967.5</v>
      </c>
    </row>
    <row r="176" spans="1:6" x14ac:dyDescent="0.3">
      <c r="A176" s="27" t="s">
        <v>263</v>
      </c>
      <c r="B176" s="27">
        <v>25</v>
      </c>
      <c r="C176" s="28">
        <v>0</v>
      </c>
      <c r="D176" s="18">
        <f>CustomerOrder!F176*B176</f>
        <v>875</v>
      </c>
      <c r="E176" s="18">
        <f t="shared" si="6"/>
        <v>0</v>
      </c>
      <c r="F176" s="29">
        <f t="shared" si="7"/>
        <v>875</v>
      </c>
    </row>
    <row r="177" spans="1:6" x14ac:dyDescent="0.3">
      <c r="A177" s="31" t="s">
        <v>264</v>
      </c>
      <c r="B177" s="31">
        <v>27</v>
      </c>
      <c r="C177" s="32">
        <v>0</v>
      </c>
      <c r="D177" s="21">
        <f>CustomerOrder!F177*B177</f>
        <v>1134</v>
      </c>
      <c r="E177" s="21">
        <f t="shared" si="6"/>
        <v>0</v>
      </c>
      <c r="F177" s="33">
        <f t="shared" si="7"/>
        <v>1134</v>
      </c>
    </row>
    <row r="178" spans="1:6" x14ac:dyDescent="0.3">
      <c r="A178" s="27" t="s">
        <v>265</v>
      </c>
      <c r="B178" s="27">
        <v>27</v>
      </c>
      <c r="C178" s="28">
        <v>0.12</v>
      </c>
      <c r="D178" s="18">
        <f>CustomerOrder!F178*B178</f>
        <v>6345</v>
      </c>
      <c r="E178" s="18">
        <f t="shared" si="6"/>
        <v>761.4</v>
      </c>
      <c r="F178" s="29">
        <f t="shared" si="7"/>
        <v>5583.6</v>
      </c>
    </row>
    <row r="179" spans="1:6" x14ac:dyDescent="0.3">
      <c r="A179" s="31" t="s">
        <v>266</v>
      </c>
      <c r="B179" s="31">
        <v>27</v>
      </c>
      <c r="C179" s="32">
        <v>0.12</v>
      </c>
      <c r="D179" s="21">
        <f>CustomerOrder!F179*B179</f>
        <v>4131</v>
      </c>
      <c r="E179" s="21">
        <f t="shared" si="6"/>
        <v>495.71999999999997</v>
      </c>
      <c r="F179" s="33">
        <f t="shared" si="7"/>
        <v>3635.28</v>
      </c>
    </row>
    <row r="180" spans="1:6" x14ac:dyDescent="0.3">
      <c r="A180" s="27" t="s">
        <v>267</v>
      </c>
      <c r="B180" s="27">
        <v>28</v>
      </c>
      <c r="C180" s="28">
        <v>0.12</v>
      </c>
      <c r="D180" s="18">
        <f>CustomerOrder!F180*B180</f>
        <v>6020</v>
      </c>
      <c r="E180" s="18">
        <f t="shared" si="6"/>
        <v>722.4</v>
      </c>
      <c r="F180" s="29">
        <f t="shared" si="7"/>
        <v>5297.6</v>
      </c>
    </row>
    <row r="181" spans="1:6" x14ac:dyDescent="0.3">
      <c r="A181" s="31" t="s">
        <v>268</v>
      </c>
      <c r="B181" s="31">
        <v>28</v>
      </c>
      <c r="C181" s="32">
        <v>0.12</v>
      </c>
      <c r="D181" s="21">
        <f>CustomerOrder!F181*B181</f>
        <v>4844</v>
      </c>
      <c r="E181" s="21">
        <f t="shared" si="6"/>
        <v>581.28</v>
      </c>
      <c r="F181" s="33">
        <f t="shared" si="7"/>
        <v>4262.72</v>
      </c>
    </row>
    <row r="182" spans="1:6" x14ac:dyDescent="0.3">
      <c r="A182" s="27" t="s">
        <v>269</v>
      </c>
      <c r="B182" s="27">
        <v>28</v>
      </c>
      <c r="C182" s="28">
        <v>0.14000000000000001</v>
      </c>
      <c r="D182" s="18">
        <f>CustomerOrder!F182*B182</f>
        <v>9940</v>
      </c>
      <c r="E182" s="18">
        <f t="shared" si="6"/>
        <v>1391.6000000000001</v>
      </c>
      <c r="F182" s="29">
        <f t="shared" si="7"/>
        <v>8548.4</v>
      </c>
    </row>
    <row r="183" spans="1:6" x14ac:dyDescent="0.3">
      <c r="A183" s="31" t="s">
        <v>270</v>
      </c>
      <c r="B183" s="31">
        <v>28</v>
      </c>
      <c r="C183" s="32">
        <v>0</v>
      </c>
      <c r="D183" s="21">
        <f>CustomerOrder!F183*B183</f>
        <v>10388</v>
      </c>
      <c r="E183" s="21">
        <f t="shared" si="6"/>
        <v>0</v>
      </c>
      <c r="F183" s="33">
        <f t="shared" si="7"/>
        <v>10388</v>
      </c>
    </row>
    <row r="184" spans="1:6" x14ac:dyDescent="0.3">
      <c r="A184" s="27" t="s">
        <v>271</v>
      </c>
      <c r="B184" s="27">
        <v>28</v>
      </c>
      <c r="C184" s="28">
        <v>0.1</v>
      </c>
      <c r="D184" s="18">
        <f>CustomerOrder!F184*B184</f>
        <v>11060</v>
      </c>
      <c r="E184" s="18">
        <f t="shared" si="6"/>
        <v>1106</v>
      </c>
      <c r="F184" s="29">
        <f t="shared" si="7"/>
        <v>9954</v>
      </c>
    </row>
    <row r="185" spans="1:6" x14ac:dyDescent="0.3">
      <c r="A185" s="31" t="s">
        <v>272</v>
      </c>
      <c r="B185" s="31">
        <v>28</v>
      </c>
      <c r="C185" s="32">
        <v>0.1</v>
      </c>
      <c r="D185" s="21">
        <f>CustomerOrder!F185*B185</f>
        <v>9184</v>
      </c>
      <c r="E185" s="21">
        <f t="shared" si="6"/>
        <v>918.40000000000009</v>
      </c>
      <c r="F185" s="33">
        <f t="shared" si="7"/>
        <v>8265.6</v>
      </c>
    </row>
    <row r="186" spans="1:6" x14ac:dyDescent="0.3">
      <c r="A186" s="27" t="s">
        <v>273</v>
      </c>
      <c r="B186" s="27">
        <v>28</v>
      </c>
      <c r="C186" s="28">
        <v>0.1</v>
      </c>
      <c r="D186" s="18">
        <f>CustomerOrder!F186*B186</f>
        <v>8092</v>
      </c>
      <c r="E186" s="18">
        <f t="shared" si="6"/>
        <v>809.2</v>
      </c>
      <c r="F186" s="29">
        <f t="shared" si="7"/>
        <v>7282.8</v>
      </c>
    </row>
    <row r="187" spans="1:6" x14ac:dyDescent="0.3">
      <c r="A187" s="31" t="s">
        <v>274</v>
      </c>
      <c r="B187" s="31">
        <v>27</v>
      </c>
      <c r="C187" s="32">
        <v>0</v>
      </c>
      <c r="D187" s="21">
        <f>CustomerOrder!F187*B187</f>
        <v>12555</v>
      </c>
      <c r="E187" s="21">
        <f t="shared" si="6"/>
        <v>0</v>
      </c>
      <c r="F187" s="33">
        <f t="shared" si="7"/>
        <v>12555</v>
      </c>
    </row>
    <row r="188" spans="1:6" x14ac:dyDescent="0.3">
      <c r="A188" s="27" t="s">
        <v>275</v>
      </c>
      <c r="B188" s="27">
        <v>27</v>
      </c>
      <c r="C188" s="28">
        <v>0</v>
      </c>
      <c r="D188" s="18">
        <f>CustomerOrder!F188*B188</f>
        <v>11313</v>
      </c>
      <c r="E188" s="18">
        <f t="shared" si="6"/>
        <v>0</v>
      </c>
      <c r="F188" s="29">
        <f t="shared" si="7"/>
        <v>11313</v>
      </c>
    </row>
    <row r="189" spans="1:6" x14ac:dyDescent="0.3">
      <c r="A189" s="31" t="s">
        <v>276</v>
      </c>
      <c r="B189" s="31">
        <v>27</v>
      </c>
      <c r="C189" s="32">
        <v>0</v>
      </c>
      <c r="D189" s="21">
        <f>CustomerOrder!F189*B189</f>
        <v>11232</v>
      </c>
      <c r="E189" s="21">
        <f t="shared" si="6"/>
        <v>0</v>
      </c>
      <c r="F189" s="33">
        <f t="shared" si="7"/>
        <v>11232</v>
      </c>
    </row>
    <row r="190" spans="1:6" x14ac:dyDescent="0.3">
      <c r="A190" s="27" t="s">
        <v>277</v>
      </c>
      <c r="B190" s="27">
        <v>27.9</v>
      </c>
      <c r="C190" s="28">
        <v>0.05</v>
      </c>
      <c r="D190" s="18">
        <f>CustomerOrder!F190*B190</f>
        <v>15177.599999999999</v>
      </c>
      <c r="E190" s="18">
        <f t="shared" si="6"/>
        <v>758.88</v>
      </c>
      <c r="F190" s="29">
        <f t="shared" si="7"/>
        <v>14418.72</v>
      </c>
    </row>
    <row r="191" spans="1:6" x14ac:dyDescent="0.3">
      <c r="A191" s="31" t="s">
        <v>278</v>
      </c>
      <c r="B191" s="31">
        <v>27.9</v>
      </c>
      <c r="C191" s="32">
        <v>0.05</v>
      </c>
      <c r="D191" s="21">
        <f>CustomerOrder!F191*B191</f>
        <v>11439</v>
      </c>
      <c r="E191" s="21">
        <f t="shared" si="6"/>
        <v>571.95000000000005</v>
      </c>
      <c r="F191" s="33">
        <f t="shared" si="7"/>
        <v>10867.05</v>
      </c>
    </row>
    <row r="192" spans="1:6" x14ac:dyDescent="0.3">
      <c r="A192" s="27" t="s">
        <v>279</v>
      </c>
      <c r="B192" s="27">
        <v>27.9</v>
      </c>
      <c r="C192" s="28">
        <v>0.05</v>
      </c>
      <c r="D192" s="18">
        <f>CustomerOrder!F192*B192</f>
        <v>11662.199999999999</v>
      </c>
      <c r="E192" s="18">
        <f t="shared" si="6"/>
        <v>583.11</v>
      </c>
      <c r="F192" s="29">
        <f t="shared" si="7"/>
        <v>11079.089999999998</v>
      </c>
    </row>
    <row r="193" spans="1:6" x14ac:dyDescent="0.3">
      <c r="A193" s="31" t="s">
        <v>280</v>
      </c>
      <c r="B193" s="31">
        <v>27.9</v>
      </c>
      <c r="C193" s="32">
        <v>0.05</v>
      </c>
      <c r="D193" s="21">
        <f>CustomerOrder!F193*B193</f>
        <v>11355.3</v>
      </c>
      <c r="E193" s="21">
        <f t="shared" si="6"/>
        <v>567.76499999999999</v>
      </c>
      <c r="F193" s="33">
        <f t="shared" si="7"/>
        <v>10787.535</v>
      </c>
    </row>
    <row r="194" spans="1:6" x14ac:dyDescent="0.3">
      <c r="A194" s="27" t="s">
        <v>281</v>
      </c>
      <c r="B194" s="27">
        <v>25</v>
      </c>
      <c r="C194" s="28">
        <v>0</v>
      </c>
      <c r="D194" s="18">
        <f>CustomerOrder!F194*B194</f>
        <v>1250</v>
      </c>
      <c r="E194" s="18">
        <f t="shared" si="6"/>
        <v>0</v>
      </c>
      <c r="F194" s="29">
        <f t="shared" si="7"/>
        <v>1250</v>
      </c>
    </row>
    <row r="195" spans="1:6" x14ac:dyDescent="0.3">
      <c r="A195" s="31" t="s">
        <v>282</v>
      </c>
      <c r="B195" s="31">
        <v>27</v>
      </c>
      <c r="C195" s="32">
        <v>0</v>
      </c>
      <c r="D195" s="21">
        <f>CustomerOrder!F195*B195</f>
        <v>972</v>
      </c>
      <c r="E195" s="21">
        <f t="shared" si="6"/>
        <v>0</v>
      </c>
      <c r="F195" s="33">
        <f t="shared" si="7"/>
        <v>972</v>
      </c>
    </row>
    <row r="196" spans="1:6" x14ac:dyDescent="0.3">
      <c r="A196" s="27" t="s">
        <v>283</v>
      </c>
      <c r="B196" s="27">
        <v>27</v>
      </c>
      <c r="C196" s="28">
        <v>0.12</v>
      </c>
      <c r="D196" s="18">
        <f>CustomerOrder!F196*B196</f>
        <v>5670</v>
      </c>
      <c r="E196" s="18">
        <f t="shared" si="6"/>
        <v>680.4</v>
      </c>
      <c r="F196" s="29">
        <f t="shared" si="7"/>
        <v>4989.6000000000004</v>
      </c>
    </row>
    <row r="197" spans="1:6" x14ac:dyDescent="0.3">
      <c r="A197" s="31" t="s">
        <v>284</v>
      </c>
      <c r="B197" s="31">
        <v>27</v>
      </c>
      <c r="C197" s="32">
        <v>0.12</v>
      </c>
      <c r="D197" s="21">
        <f>CustomerOrder!F197*B197</f>
        <v>4590</v>
      </c>
      <c r="E197" s="21">
        <f t="shared" si="6"/>
        <v>550.79999999999995</v>
      </c>
      <c r="F197" s="33">
        <f t="shared" si="7"/>
        <v>4039.2</v>
      </c>
    </row>
    <row r="198" spans="1:6" x14ac:dyDescent="0.3">
      <c r="A198" s="27" t="s">
        <v>285</v>
      </c>
      <c r="B198" s="27">
        <v>28</v>
      </c>
      <c r="C198" s="28">
        <v>0.12</v>
      </c>
      <c r="D198" s="18">
        <f>CustomerOrder!F198*B198</f>
        <v>4928</v>
      </c>
      <c r="E198" s="18">
        <f t="shared" si="6"/>
        <v>591.36</v>
      </c>
      <c r="F198" s="29">
        <f t="shared" si="7"/>
        <v>4336.6400000000003</v>
      </c>
    </row>
    <row r="199" spans="1:6" x14ac:dyDescent="0.3">
      <c r="A199" s="31" t="s">
        <v>286</v>
      </c>
      <c r="B199" s="31">
        <v>28</v>
      </c>
      <c r="C199" s="32">
        <v>0.12</v>
      </c>
      <c r="D199" s="21">
        <f>CustomerOrder!F199*B199</f>
        <v>4704</v>
      </c>
      <c r="E199" s="21">
        <f t="shared" ref="E199:E259" si="8">D199*C199</f>
        <v>564.48</v>
      </c>
      <c r="F199" s="33">
        <f t="shared" ref="F199:F259" si="9">D199-E199</f>
        <v>4139.5200000000004</v>
      </c>
    </row>
    <row r="200" spans="1:6" x14ac:dyDescent="0.3">
      <c r="A200" s="27" t="s">
        <v>287</v>
      </c>
      <c r="B200" s="27">
        <v>28</v>
      </c>
      <c r="C200" s="28">
        <v>0.14000000000000001</v>
      </c>
      <c r="D200" s="18">
        <f>CustomerOrder!F200*B200</f>
        <v>12292</v>
      </c>
      <c r="E200" s="18">
        <f t="shared" si="8"/>
        <v>1720.88</v>
      </c>
      <c r="F200" s="29">
        <f t="shared" si="9"/>
        <v>10571.119999999999</v>
      </c>
    </row>
    <row r="201" spans="1:6" x14ac:dyDescent="0.3">
      <c r="A201" s="31" t="s">
        <v>288</v>
      </c>
      <c r="B201" s="31">
        <v>28</v>
      </c>
      <c r="C201" s="32">
        <v>0</v>
      </c>
      <c r="D201" s="21">
        <f>CustomerOrder!F201*B201</f>
        <v>11732</v>
      </c>
      <c r="E201" s="21">
        <f t="shared" si="8"/>
        <v>0</v>
      </c>
      <c r="F201" s="33">
        <f t="shared" si="9"/>
        <v>11732</v>
      </c>
    </row>
    <row r="202" spans="1:6" x14ac:dyDescent="0.3">
      <c r="A202" s="27" t="s">
        <v>289</v>
      </c>
      <c r="B202" s="27">
        <v>28</v>
      </c>
      <c r="C202" s="28">
        <v>0.1</v>
      </c>
      <c r="D202" s="18">
        <f>CustomerOrder!F202*B202</f>
        <v>10864</v>
      </c>
      <c r="E202" s="18">
        <f t="shared" si="8"/>
        <v>1086.4000000000001</v>
      </c>
      <c r="F202" s="29">
        <f t="shared" si="9"/>
        <v>9777.6</v>
      </c>
    </row>
    <row r="203" spans="1:6" x14ac:dyDescent="0.3">
      <c r="A203" s="31" t="s">
        <v>290</v>
      </c>
      <c r="B203" s="31">
        <v>28</v>
      </c>
      <c r="C203" s="32">
        <v>0.1</v>
      </c>
      <c r="D203" s="21">
        <f>CustomerOrder!F203*B203</f>
        <v>6356</v>
      </c>
      <c r="E203" s="21">
        <f t="shared" si="8"/>
        <v>635.6</v>
      </c>
      <c r="F203" s="33">
        <f t="shared" si="9"/>
        <v>5720.4</v>
      </c>
    </row>
    <row r="204" spans="1:6" x14ac:dyDescent="0.3">
      <c r="A204" s="27" t="s">
        <v>291</v>
      </c>
      <c r="B204" s="27">
        <v>28</v>
      </c>
      <c r="C204" s="28">
        <v>0.1</v>
      </c>
      <c r="D204" s="18">
        <f>CustomerOrder!F204*B204</f>
        <v>7700</v>
      </c>
      <c r="E204" s="18">
        <f t="shared" si="8"/>
        <v>770</v>
      </c>
      <c r="F204" s="29">
        <f t="shared" si="9"/>
        <v>6930</v>
      </c>
    </row>
    <row r="205" spans="1:6" x14ac:dyDescent="0.3">
      <c r="A205" s="31" t="s">
        <v>292</v>
      </c>
      <c r="B205" s="31">
        <v>27</v>
      </c>
      <c r="C205" s="32">
        <v>0</v>
      </c>
      <c r="D205" s="21">
        <f>CustomerOrder!F205*B205</f>
        <v>15660</v>
      </c>
      <c r="E205" s="21">
        <f t="shared" si="8"/>
        <v>0</v>
      </c>
      <c r="F205" s="33">
        <f t="shared" si="9"/>
        <v>15660</v>
      </c>
    </row>
    <row r="206" spans="1:6" x14ac:dyDescent="0.3">
      <c r="A206" s="27" t="s">
        <v>293</v>
      </c>
      <c r="B206" s="27">
        <v>27</v>
      </c>
      <c r="C206" s="28">
        <v>0</v>
      </c>
      <c r="D206" s="18">
        <f>CustomerOrder!F206*B206</f>
        <v>12933</v>
      </c>
      <c r="E206" s="18">
        <f t="shared" si="8"/>
        <v>0</v>
      </c>
      <c r="F206" s="29">
        <f t="shared" si="9"/>
        <v>12933</v>
      </c>
    </row>
    <row r="207" spans="1:6" x14ac:dyDescent="0.3">
      <c r="A207" s="31" t="s">
        <v>294</v>
      </c>
      <c r="B207" s="31">
        <v>27</v>
      </c>
      <c r="C207" s="32">
        <v>0</v>
      </c>
      <c r="D207" s="21">
        <f>CustomerOrder!F207*B207</f>
        <v>14013</v>
      </c>
      <c r="E207" s="21">
        <f t="shared" si="8"/>
        <v>0</v>
      </c>
      <c r="F207" s="33">
        <f t="shared" si="9"/>
        <v>14013</v>
      </c>
    </row>
    <row r="208" spans="1:6" x14ac:dyDescent="0.3">
      <c r="A208" s="27" t="s">
        <v>295</v>
      </c>
      <c r="B208" s="27">
        <v>27.9</v>
      </c>
      <c r="C208" s="28">
        <v>0.05</v>
      </c>
      <c r="D208" s="18">
        <f>CustomerOrder!F208*B208</f>
        <v>10099.799999999999</v>
      </c>
      <c r="E208" s="18">
        <f t="shared" si="8"/>
        <v>504.99</v>
      </c>
      <c r="F208" s="29">
        <f t="shared" si="9"/>
        <v>9594.81</v>
      </c>
    </row>
    <row r="209" spans="1:6" x14ac:dyDescent="0.3">
      <c r="A209" s="31" t="s">
        <v>296</v>
      </c>
      <c r="B209" s="31">
        <v>27.9</v>
      </c>
      <c r="C209" s="32">
        <v>0.05</v>
      </c>
      <c r="D209" s="21">
        <f>CustomerOrder!F209*B209</f>
        <v>15261.3</v>
      </c>
      <c r="E209" s="21">
        <f t="shared" si="8"/>
        <v>763.06500000000005</v>
      </c>
      <c r="F209" s="33">
        <f t="shared" si="9"/>
        <v>14498.234999999999</v>
      </c>
    </row>
    <row r="210" spans="1:6" x14ac:dyDescent="0.3">
      <c r="A210" s="27" t="s">
        <v>297</v>
      </c>
      <c r="B210" s="27">
        <v>27.9</v>
      </c>
      <c r="C210" s="28">
        <v>0.05</v>
      </c>
      <c r="D210" s="18">
        <f>CustomerOrder!F210*B210</f>
        <v>15093.9</v>
      </c>
      <c r="E210" s="18">
        <f t="shared" si="8"/>
        <v>754.69500000000005</v>
      </c>
      <c r="F210" s="29">
        <f t="shared" si="9"/>
        <v>14339.205</v>
      </c>
    </row>
    <row r="211" spans="1:6" x14ac:dyDescent="0.3">
      <c r="A211" s="31" t="s">
        <v>298</v>
      </c>
      <c r="B211" s="31">
        <v>27.9</v>
      </c>
      <c r="C211" s="32">
        <v>0.05</v>
      </c>
      <c r="D211" s="21">
        <f>CustomerOrder!F211*B211</f>
        <v>10825.199999999999</v>
      </c>
      <c r="E211" s="21">
        <f t="shared" si="8"/>
        <v>541.26</v>
      </c>
      <c r="F211" s="33">
        <f t="shared" si="9"/>
        <v>10283.939999999999</v>
      </c>
    </row>
    <row r="212" spans="1:6" x14ac:dyDescent="0.3">
      <c r="A212" s="27" t="s">
        <v>299</v>
      </c>
      <c r="B212" s="27">
        <v>25</v>
      </c>
      <c r="C212" s="28">
        <v>0</v>
      </c>
      <c r="D212" s="18">
        <f>CustomerOrder!F212*B212</f>
        <v>875</v>
      </c>
      <c r="E212" s="18">
        <f t="shared" si="8"/>
        <v>0</v>
      </c>
      <c r="F212" s="29">
        <f t="shared" si="9"/>
        <v>875</v>
      </c>
    </row>
    <row r="213" spans="1:6" x14ac:dyDescent="0.3">
      <c r="A213" s="31" t="s">
        <v>300</v>
      </c>
      <c r="B213" s="31">
        <v>27</v>
      </c>
      <c r="C213" s="32">
        <v>0</v>
      </c>
      <c r="D213" s="21">
        <f>CustomerOrder!F213*B213</f>
        <v>1026</v>
      </c>
      <c r="E213" s="21">
        <f t="shared" si="8"/>
        <v>0</v>
      </c>
      <c r="F213" s="33">
        <f t="shared" si="9"/>
        <v>1026</v>
      </c>
    </row>
    <row r="214" spans="1:6" x14ac:dyDescent="0.3">
      <c r="A214" s="27" t="s">
        <v>301</v>
      </c>
      <c r="B214" s="27">
        <v>27</v>
      </c>
      <c r="C214" s="28">
        <v>0.12</v>
      </c>
      <c r="D214" s="18">
        <f>CustomerOrder!F214*B214</f>
        <v>6804</v>
      </c>
      <c r="E214" s="18">
        <f t="shared" si="8"/>
        <v>816.48</v>
      </c>
      <c r="F214" s="29">
        <f t="shared" si="9"/>
        <v>5987.52</v>
      </c>
    </row>
    <row r="215" spans="1:6" x14ac:dyDescent="0.3">
      <c r="A215" s="31" t="s">
        <v>302</v>
      </c>
      <c r="B215" s="31">
        <v>27</v>
      </c>
      <c r="C215" s="32">
        <v>0.12</v>
      </c>
      <c r="D215" s="21">
        <f>CustomerOrder!F215*B215</f>
        <v>4725</v>
      </c>
      <c r="E215" s="21">
        <f t="shared" si="8"/>
        <v>567</v>
      </c>
      <c r="F215" s="33">
        <f t="shared" si="9"/>
        <v>4158</v>
      </c>
    </row>
    <row r="216" spans="1:6" x14ac:dyDescent="0.3">
      <c r="A216" s="27" t="s">
        <v>303</v>
      </c>
      <c r="B216" s="27">
        <v>28</v>
      </c>
      <c r="C216" s="28">
        <v>0.12</v>
      </c>
      <c r="D216" s="18">
        <f>CustomerOrder!F216*B216</f>
        <v>7504</v>
      </c>
      <c r="E216" s="18">
        <f t="shared" si="8"/>
        <v>900.48</v>
      </c>
      <c r="F216" s="29">
        <f t="shared" si="9"/>
        <v>6603.52</v>
      </c>
    </row>
    <row r="217" spans="1:6" x14ac:dyDescent="0.3">
      <c r="A217" s="31" t="s">
        <v>304</v>
      </c>
      <c r="B217" s="31">
        <v>28</v>
      </c>
      <c r="C217" s="32">
        <v>0.12</v>
      </c>
      <c r="D217" s="21">
        <f>CustomerOrder!F217*B217</f>
        <v>4788</v>
      </c>
      <c r="E217" s="21">
        <f t="shared" si="8"/>
        <v>574.55999999999995</v>
      </c>
      <c r="F217" s="33">
        <f t="shared" si="9"/>
        <v>4213.4400000000005</v>
      </c>
    </row>
    <row r="218" spans="1:6" x14ac:dyDescent="0.3">
      <c r="A218" s="27" t="s">
        <v>305</v>
      </c>
      <c r="B218" s="27">
        <v>28</v>
      </c>
      <c r="C218" s="28">
        <v>0.14000000000000001</v>
      </c>
      <c r="D218" s="18">
        <f>CustomerOrder!F218*B218</f>
        <v>11060</v>
      </c>
      <c r="E218" s="18">
        <f t="shared" si="8"/>
        <v>1548.4</v>
      </c>
      <c r="F218" s="29">
        <f t="shared" si="9"/>
        <v>9511.6</v>
      </c>
    </row>
    <row r="219" spans="1:6" x14ac:dyDescent="0.3">
      <c r="A219" s="31" t="s">
        <v>306</v>
      </c>
      <c r="B219" s="31">
        <v>28</v>
      </c>
      <c r="C219" s="32">
        <v>0</v>
      </c>
      <c r="D219" s="21">
        <f>CustomerOrder!F219*B219</f>
        <v>9072</v>
      </c>
      <c r="E219" s="21">
        <f t="shared" si="8"/>
        <v>0</v>
      </c>
      <c r="F219" s="33">
        <f t="shared" si="9"/>
        <v>9072</v>
      </c>
    </row>
    <row r="220" spans="1:6" x14ac:dyDescent="0.3">
      <c r="A220" s="27" t="s">
        <v>307</v>
      </c>
      <c r="B220" s="27">
        <v>28</v>
      </c>
      <c r="C220" s="28">
        <v>0.1</v>
      </c>
      <c r="D220" s="18">
        <f>CustomerOrder!F220*B220</f>
        <v>11872</v>
      </c>
      <c r="E220" s="18">
        <f t="shared" si="8"/>
        <v>1187.2</v>
      </c>
      <c r="F220" s="29">
        <f t="shared" si="9"/>
        <v>10684.8</v>
      </c>
    </row>
    <row r="221" spans="1:6" x14ac:dyDescent="0.3">
      <c r="A221" s="31" t="s">
        <v>308</v>
      </c>
      <c r="B221" s="31">
        <v>28</v>
      </c>
      <c r="C221" s="32">
        <v>0.1</v>
      </c>
      <c r="D221" s="21">
        <f>CustomerOrder!F221*B221</f>
        <v>6468</v>
      </c>
      <c r="E221" s="21">
        <f t="shared" si="8"/>
        <v>646.80000000000007</v>
      </c>
      <c r="F221" s="33">
        <f t="shared" si="9"/>
        <v>5821.2</v>
      </c>
    </row>
    <row r="222" spans="1:6" x14ac:dyDescent="0.3">
      <c r="A222" s="27" t="s">
        <v>309</v>
      </c>
      <c r="B222" s="27">
        <v>28</v>
      </c>
      <c r="C222" s="28">
        <v>0.1</v>
      </c>
      <c r="D222" s="18">
        <f>CustomerOrder!F222*B222</f>
        <v>10724</v>
      </c>
      <c r="E222" s="18">
        <f t="shared" si="8"/>
        <v>1072.4000000000001</v>
      </c>
      <c r="F222" s="29">
        <f t="shared" si="9"/>
        <v>9651.6</v>
      </c>
    </row>
    <row r="223" spans="1:6" x14ac:dyDescent="0.3">
      <c r="A223" s="31" t="s">
        <v>310</v>
      </c>
      <c r="B223" s="31">
        <v>27</v>
      </c>
      <c r="C223" s="32">
        <v>0</v>
      </c>
      <c r="D223" s="21">
        <f>CustomerOrder!F223*B223</f>
        <v>9450</v>
      </c>
      <c r="E223" s="21">
        <f t="shared" si="8"/>
        <v>0</v>
      </c>
      <c r="F223" s="33">
        <f t="shared" si="9"/>
        <v>9450</v>
      </c>
    </row>
    <row r="224" spans="1:6" x14ac:dyDescent="0.3">
      <c r="A224" s="27" t="s">
        <v>311</v>
      </c>
      <c r="B224" s="27">
        <v>27</v>
      </c>
      <c r="C224" s="28">
        <v>0</v>
      </c>
      <c r="D224" s="18">
        <f>CustomerOrder!F224*B224</f>
        <v>11340</v>
      </c>
      <c r="E224" s="18">
        <f t="shared" si="8"/>
        <v>0</v>
      </c>
      <c r="F224" s="29">
        <f t="shared" si="9"/>
        <v>11340</v>
      </c>
    </row>
    <row r="225" spans="1:6" x14ac:dyDescent="0.3">
      <c r="A225" s="31" t="s">
        <v>312</v>
      </c>
      <c r="B225" s="31">
        <v>27</v>
      </c>
      <c r="C225" s="32">
        <v>0</v>
      </c>
      <c r="D225" s="21">
        <f>CustomerOrder!F225*B225</f>
        <v>16119</v>
      </c>
      <c r="E225" s="21">
        <f t="shared" si="8"/>
        <v>0</v>
      </c>
      <c r="F225" s="33">
        <f t="shared" si="9"/>
        <v>16119</v>
      </c>
    </row>
    <row r="226" spans="1:6" x14ac:dyDescent="0.3">
      <c r="A226" s="27" t="s">
        <v>313</v>
      </c>
      <c r="B226" s="27">
        <v>27.9</v>
      </c>
      <c r="C226" s="28">
        <v>0.05</v>
      </c>
      <c r="D226" s="18">
        <f>CustomerOrder!F226*B226</f>
        <v>12387.599999999999</v>
      </c>
      <c r="E226" s="18">
        <f t="shared" si="8"/>
        <v>619.38</v>
      </c>
      <c r="F226" s="29">
        <f t="shared" si="9"/>
        <v>11768.22</v>
      </c>
    </row>
    <row r="227" spans="1:6" x14ac:dyDescent="0.3">
      <c r="A227" s="31" t="s">
        <v>314</v>
      </c>
      <c r="B227" s="31">
        <v>27.9</v>
      </c>
      <c r="C227" s="32">
        <v>0.05</v>
      </c>
      <c r="D227" s="21">
        <f>CustomerOrder!F227*B227</f>
        <v>11411.099999999999</v>
      </c>
      <c r="E227" s="21">
        <f t="shared" si="8"/>
        <v>570.55499999999995</v>
      </c>
      <c r="F227" s="33">
        <f t="shared" si="9"/>
        <v>10840.544999999998</v>
      </c>
    </row>
    <row r="228" spans="1:6" x14ac:dyDescent="0.3">
      <c r="A228" s="27" t="s">
        <v>315</v>
      </c>
      <c r="B228" s="27">
        <v>27.9</v>
      </c>
      <c r="C228" s="28">
        <v>0.05</v>
      </c>
      <c r="D228" s="18">
        <f>CustomerOrder!F228*B228</f>
        <v>12973.5</v>
      </c>
      <c r="E228" s="18">
        <f t="shared" si="8"/>
        <v>648.67500000000007</v>
      </c>
      <c r="F228" s="29">
        <f t="shared" si="9"/>
        <v>12324.825000000001</v>
      </c>
    </row>
    <row r="229" spans="1:6" x14ac:dyDescent="0.3">
      <c r="A229" s="31" t="s">
        <v>316</v>
      </c>
      <c r="B229" s="31">
        <v>27.9</v>
      </c>
      <c r="C229" s="32">
        <v>0.05</v>
      </c>
      <c r="D229" s="21">
        <f>CustomerOrder!F229*B229</f>
        <v>7923.5999999999995</v>
      </c>
      <c r="E229" s="21">
        <f t="shared" si="8"/>
        <v>396.18</v>
      </c>
      <c r="F229" s="33">
        <f t="shared" si="9"/>
        <v>7527.4199999999992</v>
      </c>
    </row>
    <row r="230" spans="1:6" x14ac:dyDescent="0.3">
      <c r="A230" s="27" t="s">
        <v>317</v>
      </c>
      <c r="B230" s="27">
        <v>25</v>
      </c>
      <c r="C230" s="28">
        <v>0</v>
      </c>
      <c r="D230" s="18">
        <f>CustomerOrder!F230*B230</f>
        <v>1525</v>
      </c>
      <c r="E230" s="18">
        <f t="shared" si="8"/>
        <v>0</v>
      </c>
      <c r="F230" s="29">
        <f t="shared" si="9"/>
        <v>1525</v>
      </c>
    </row>
    <row r="231" spans="1:6" x14ac:dyDescent="0.3">
      <c r="A231" s="31" t="s">
        <v>318</v>
      </c>
      <c r="B231" s="31">
        <v>27</v>
      </c>
      <c r="C231" s="32">
        <v>0</v>
      </c>
      <c r="D231" s="21">
        <f>CustomerOrder!F231*B231</f>
        <v>1431</v>
      </c>
      <c r="E231" s="21">
        <f t="shared" si="8"/>
        <v>0</v>
      </c>
      <c r="F231" s="33">
        <f t="shared" si="9"/>
        <v>1431</v>
      </c>
    </row>
    <row r="232" spans="1:6" x14ac:dyDescent="0.3">
      <c r="A232" s="27" t="s">
        <v>319</v>
      </c>
      <c r="B232" s="27">
        <v>27</v>
      </c>
      <c r="C232" s="28">
        <v>0.12</v>
      </c>
      <c r="D232" s="18">
        <f>CustomerOrder!F232*B232</f>
        <v>8127</v>
      </c>
      <c r="E232" s="18">
        <f t="shared" si="8"/>
        <v>975.24</v>
      </c>
      <c r="F232" s="29">
        <f t="shared" si="9"/>
        <v>7151.76</v>
      </c>
    </row>
    <row r="233" spans="1:6" x14ac:dyDescent="0.3">
      <c r="A233" s="31" t="s">
        <v>320</v>
      </c>
      <c r="B233" s="31">
        <v>27</v>
      </c>
      <c r="C233" s="32">
        <v>0.12</v>
      </c>
      <c r="D233" s="21">
        <f>CustomerOrder!F233*B233</f>
        <v>6858</v>
      </c>
      <c r="E233" s="21">
        <f t="shared" si="8"/>
        <v>822.95999999999992</v>
      </c>
      <c r="F233" s="33">
        <f t="shared" si="9"/>
        <v>6035.04</v>
      </c>
    </row>
    <row r="234" spans="1:6" x14ac:dyDescent="0.3">
      <c r="A234" s="27" t="s">
        <v>321</v>
      </c>
      <c r="B234" s="27">
        <v>28</v>
      </c>
      <c r="C234" s="28">
        <v>0.12</v>
      </c>
      <c r="D234" s="18">
        <f>CustomerOrder!F234*B234</f>
        <v>8904</v>
      </c>
      <c r="E234" s="18">
        <f t="shared" si="8"/>
        <v>1068.48</v>
      </c>
      <c r="F234" s="29">
        <f t="shared" si="9"/>
        <v>7835.52</v>
      </c>
    </row>
    <row r="235" spans="1:6" x14ac:dyDescent="0.3">
      <c r="A235" s="31" t="s">
        <v>322</v>
      </c>
      <c r="B235" s="31">
        <v>28</v>
      </c>
      <c r="C235" s="32">
        <v>0.12</v>
      </c>
      <c r="D235" s="21">
        <f>CustomerOrder!F235*B235</f>
        <v>4144</v>
      </c>
      <c r="E235" s="21">
        <f t="shared" si="8"/>
        <v>497.28</v>
      </c>
      <c r="F235" s="33">
        <f t="shared" si="9"/>
        <v>3646.7200000000003</v>
      </c>
    </row>
    <row r="236" spans="1:6" x14ac:dyDescent="0.3">
      <c r="A236" s="27" t="s">
        <v>323</v>
      </c>
      <c r="B236" s="27">
        <v>28</v>
      </c>
      <c r="C236" s="28">
        <v>0.14000000000000001</v>
      </c>
      <c r="D236" s="18">
        <f>CustomerOrder!F236*B236</f>
        <v>14504</v>
      </c>
      <c r="E236" s="18">
        <f t="shared" si="8"/>
        <v>2030.5600000000002</v>
      </c>
      <c r="F236" s="29">
        <f t="shared" si="9"/>
        <v>12473.44</v>
      </c>
    </row>
    <row r="237" spans="1:6" x14ac:dyDescent="0.3">
      <c r="A237" s="31" t="s">
        <v>324</v>
      </c>
      <c r="B237" s="31">
        <v>28</v>
      </c>
      <c r="C237" s="32">
        <v>0</v>
      </c>
      <c r="D237" s="21">
        <f>CustomerOrder!F237*B237</f>
        <v>9520</v>
      </c>
      <c r="E237" s="21">
        <f t="shared" si="8"/>
        <v>0</v>
      </c>
      <c r="F237" s="33">
        <f t="shared" si="9"/>
        <v>9520</v>
      </c>
    </row>
    <row r="238" spans="1:6" x14ac:dyDescent="0.3">
      <c r="A238" s="27" t="s">
        <v>325</v>
      </c>
      <c r="B238" s="27">
        <v>28</v>
      </c>
      <c r="C238" s="28">
        <v>0.1</v>
      </c>
      <c r="D238" s="18">
        <f>CustomerOrder!F238*B238</f>
        <v>12936</v>
      </c>
      <c r="E238" s="18">
        <f t="shared" si="8"/>
        <v>1293.6000000000001</v>
      </c>
      <c r="F238" s="29">
        <f t="shared" si="9"/>
        <v>11642.4</v>
      </c>
    </row>
    <row r="239" spans="1:6" x14ac:dyDescent="0.3">
      <c r="A239" s="31" t="s">
        <v>326</v>
      </c>
      <c r="B239" s="31">
        <v>28</v>
      </c>
      <c r="C239" s="32">
        <v>0.1</v>
      </c>
      <c r="D239" s="21">
        <f>CustomerOrder!F239*B239</f>
        <v>7224</v>
      </c>
      <c r="E239" s="21">
        <f t="shared" si="8"/>
        <v>722.40000000000009</v>
      </c>
      <c r="F239" s="33">
        <f t="shared" si="9"/>
        <v>6501.6</v>
      </c>
    </row>
    <row r="240" spans="1:6" x14ac:dyDescent="0.3">
      <c r="A240" s="27" t="s">
        <v>327</v>
      </c>
      <c r="B240" s="27">
        <v>28</v>
      </c>
      <c r="C240" s="28">
        <v>0.1</v>
      </c>
      <c r="D240" s="18">
        <f>CustomerOrder!F240*B240</f>
        <v>9968</v>
      </c>
      <c r="E240" s="18">
        <f t="shared" si="8"/>
        <v>996.80000000000007</v>
      </c>
      <c r="F240" s="29">
        <f t="shared" si="9"/>
        <v>8971.2000000000007</v>
      </c>
    </row>
    <row r="241" spans="1:6" x14ac:dyDescent="0.3">
      <c r="A241" s="31" t="s">
        <v>328</v>
      </c>
      <c r="B241" s="31">
        <v>27</v>
      </c>
      <c r="C241" s="32">
        <v>0</v>
      </c>
      <c r="D241" s="21">
        <f>CustomerOrder!F241*B241</f>
        <v>15201</v>
      </c>
      <c r="E241" s="21">
        <f t="shared" si="8"/>
        <v>0</v>
      </c>
      <c r="F241" s="33">
        <f t="shared" si="9"/>
        <v>15201</v>
      </c>
    </row>
    <row r="242" spans="1:6" x14ac:dyDescent="0.3">
      <c r="A242" s="27" t="s">
        <v>329</v>
      </c>
      <c r="B242" s="27">
        <v>27</v>
      </c>
      <c r="C242" s="28">
        <v>0</v>
      </c>
      <c r="D242" s="18">
        <f>CustomerOrder!F242*B242</f>
        <v>18549</v>
      </c>
      <c r="E242" s="18">
        <f t="shared" si="8"/>
        <v>0</v>
      </c>
      <c r="F242" s="29">
        <f t="shared" si="9"/>
        <v>18549</v>
      </c>
    </row>
    <row r="243" spans="1:6" x14ac:dyDescent="0.3">
      <c r="A243" s="31" t="s">
        <v>330</v>
      </c>
      <c r="B243" s="31">
        <v>27</v>
      </c>
      <c r="C243" s="32">
        <v>0</v>
      </c>
      <c r="D243" s="21">
        <f>CustomerOrder!F243*B243</f>
        <v>14769</v>
      </c>
      <c r="E243" s="21">
        <f t="shared" si="8"/>
        <v>0</v>
      </c>
      <c r="F243" s="33">
        <f t="shared" si="9"/>
        <v>14769</v>
      </c>
    </row>
    <row r="244" spans="1:6" x14ac:dyDescent="0.3">
      <c r="A244" s="27" t="s">
        <v>331</v>
      </c>
      <c r="B244" s="27">
        <v>27.9</v>
      </c>
      <c r="C244" s="28">
        <v>0.05</v>
      </c>
      <c r="D244" s="18">
        <f>CustomerOrder!F244*B244</f>
        <v>9681.2999999999993</v>
      </c>
      <c r="E244" s="18">
        <f t="shared" si="8"/>
        <v>484.065</v>
      </c>
      <c r="F244" s="29">
        <f t="shared" si="9"/>
        <v>9197.2349999999988</v>
      </c>
    </row>
    <row r="245" spans="1:6" x14ac:dyDescent="0.3">
      <c r="A245" s="31" t="s">
        <v>332</v>
      </c>
      <c r="B245" s="31">
        <v>27.9</v>
      </c>
      <c r="C245" s="32">
        <v>0.05</v>
      </c>
      <c r="D245" s="21">
        <f>CustomerOrder!F245*B245</f>
        <v>11857.5</v>
      </c>
      <c r="E245" s="21">
        <f t="shared" si="8"/>
        <v>592.875</v>
      </c>
      <c r="F245" s="33">
        <f t="shared" si="9"/>
        <v>11264.625</v>
      </c>
    </row>
    <row r="246" spans="1:6" x14ac:dyDescent="0.3">
      <c r="A246" s="27" t="s">
        <v>333</v>
      </c>
      <c r="B246" s="27">
        <v>27.9</v>
      </c>
      <c r="C246" s="28">
        <v>0.05</v>
      </c>
      <c r="D246" s="18">
        <f>CustomerOrder!F246*B246</f>
        <v>12387.599999999999</v>
      </c>
      <c r="E246" s="18">
        <f t="shared" si="8"/>
        <v>619.38</v>
      </c>
      <c r="F246" s="29">
        <f t="shared" si="9"/>
        <v>11768.22</v>
      </c>
    </row>
    <row r="247" spans="1:6" x14ac:dyDescent="0.3">
      <c r="A247" s="31" t="s">
        <v>334</v>
      </c>
      <c r="B247" s="31">
        <v>27.9</v>
      </c>
      <c r="C247" s="32">
        <v>0.05</v>
      </c>
      <c r="D247" s="21">
        <f>CustomerOrder!F247*B247</f>
        <v>6277.5</v>
      </c>
      <c r="E247" s="21">
        <f t="shared" si="8"/>
        <v>313.875</v>
      </c>
      <c r="F247" s="33">
        <f t="shared" si="9"/>
        <v>5963.625</v>
      </c>
    </row>
    <row r="248" spans="1:6" x14ac:dyDescent="0.3">
      <c r="A248" s="27" t="s">
        <v>335</v>
      </c>
      <c r="B248" s="27">
        <v>28</v>
      </c>
      <c r="C248" s="28">
        <v>0.1</v>
      </c>
      <c r="D248" s="18">
        <f>CustomerOrder!F248*B248</f>
        <v>10360</v>
      </c>
      <c r="E248" s="18">
        <f t="shared" si="8"/>
        <v>1036</v>
      </c>
      <c r="F248" s="29">
        <f t="shared" si="9"/>
        <v>9324</v>
      </c>
    </row>
    <row r="249" spans="1:6" x14ac:dyDescent="0.3">
      <c r="A249" s="31" t="s">
        <v>336</v>
      </c>
      <c r="B249" s="31">
        <v>27</v>
      </c>
      <c r="C249" s="32">
        <v>0</v>
      </c>
      <c r="D249" s="21">
        <f>CustomerOrder!F249*B249</f>
        <v>9936</v>
      </c>
      <c r="E249" s="21">
        <f t="shared" si="8"/>
        <v>0</v>
      </c>
      <c r="F249" s="33">
        <f t="shared" si="9"/>
        <v>9936</v>
      </c>
    </row>
    <row r="250" spans="1:6" x14ac:dyDescent="0.3">
      <c r="A250" s="27" t="s">
        <v>337</v>
      </c>
      <c r="B250" s="27">
        <v>27</v>
      </c>
      <c r="C250" s="28">
        <v>0</v>
      </c>
      <c r="D250" s="18">
        <f>CustomerOrder!F250*B250</f>
        <v>14742</v>
      </c>
      <c r="E250" s="18">
        <f t="shared" si="8"/>
        <v>0</v>
      </c>
      <c r="F250" s="29">
        <f t="shared" si="9"/>
        <v>14742</v>
      </c>
    </row>
    <row r="251" spans="1:6" x14ac:dyDescent="0.3">
      <c r="A251" s="31" t="s">
        <v>338</v>
      </c>
      <c r="B251" s="31">
        <v>27</v>
      </c>
      <c r="C251" s="32">
        <v>0</v>
      </c>
      <c r="D251" s="21">
        <f>CustomerOrder!F251*B251</f>
        <v>16767</v>
      </c>
      <c r="E251" s="21">
        <f t="shared" si="8"/>
        <v>0</v>
      </c>
      <c r="F251" s="33">
        <f t="shared" si="9"/>
        <v>16767</v>
      </c>
    </row>
    <row r="252" spans="1:6" x14ac:dyDescent="0.3">
      <c r="A252" s="27" t="s">
        <v>339</v>
      </c>
      <c r="B252" s="27">
        <v>27.9</v>
      </c>
      <c r="C252" s="28">
        <v>0.05</v>
      </c>
      <c r="D252" s="18">
        <f>CustomerOrder!F252*B252</f>
        <v>10602</v>
      </c>
      <c r="E252" s="18">
        <f t="shared" si="8"/>
        <v>530.1</v>
      </c>
      <c r="F252" s="29">
        <f t="shared" si="9"/>
        <v>10071.9</v>
      </c>
    </row>
    <row r="253" spans="1:6" x14ac:dyDescent="0.3">
      <c r="A253" s="31" t="s">
        <v>340</v>
      </c>
      <c r="B253" s="31">
        <v>27.9</v>
      </c>
      <c r="C253" s="32">
        <v>0.05</v>
      </c>
      <c r="D253" s="21">
        <f>CustomerOrder!F253*B253</f>
        <v>13503.599999999999</v>
      </c>
      <c r="E253" s="21">
        <f t="shared" si="8"/>
        <v>675.18</v>
      </c>
      <c r="F253" s="33">
        <f t="shared" si="9"/>
        <v>12828.419999999998</v>
      </c>
    </row>
    <row r="254" spans="1:6" x14ac:dyDescent="0.3">
      <c r="A254" s="27" t="s">
        <v>341</v>
      </c>
      <c r="B254" s="27">
        <v>27.9</v>
      </c>
      <c r="C254" s="28">
        <v>0.05</v>
      </c>
      <c r="D254" s="18">
        <f>CustomerOrder!F254*B254</f>
        <v>11299.5</v>
      </c>
      <c r="E254" s="18">
        <f t="shared" si="8"/>
        <v>564.97500000000002</v>
      </c>
      <c r="F254" s="29">
        <f t="shared" si="9"/>
        <v>10734.525</v>
      </c>
    </row>
    <row r="255" spans="1:6" x14ac:dyDescent="0.3">
      <c r="A255" s="31" t="s">
        <v>342</v>
      </c>
      <c r="B255" s="31">
        <v>27.9</v>
      </c>
      <c r="C255" s="32">
        <v>0.05</v>
      </c>
      <c r="D255" s="21">
        <f>CustomerOrder!F255*B255</f>
        <v>8928</v>
      </c>
      <c r="E255" s="21">
        <f t="shared" si="8"/>
        <v>446.40000000000003</v>
      </c>
      <c r="F255" s="33">
        <f t="shared" si="9"/>
        <v>8481.6</v>
      </c>
    </row>
    <row r="256" spans="1:6" x14ac:dyDescent="0.3">
      <c r="A256" s="27" t="s">
        <v>343</v>
      </c>
      <c r="B256" s="27">
        <v>30</v>
      </c>
      <c r="C256" s="28">
        <v>0</v>
      </c>
      <c r="D256" s="18">
        <f>CustomerOrder!F256*B256</f>
        <v>60</v>
      </c>
      <c r="E256" s="18">
        <f t="shared" si="8"/>
        <v>0</v>
      </c>
      <c r="F256" s="29">
        <f t="shared" si="9"/>
        <v>60</v>
      </c>
    </row>
    <row r="257" spans="1:6" x14ac:dyDescent="0.3">
      <c r="A257" s="31" t="s">
        <v>344</v>
      </c>
      <c r="B257" s="31">
        <v>31</v>
      </c>
      <c r="C257" s="32">
        <v>0</v>
      </c>
      <c r="D257" s="21">
        <f>CustomerOrder!F257*B257</f>
        <v>62</v>
      </c>
      <c r="E257" s="21">
        <f t="shared" si="8"/>
        <v>0</v>
      </c>
      <c r="F257" s="33">
        <f t="shared" si="9"/>
        <v>62</v>
      </c>
    </row>
    <row r="258" spans="1:6" x14ac:dyDescent="0.3">
      <c r="A258" s="27" t="s">
        <v>345</v>
      </c>
      <c r="B258" s="27">
        <v>19</v>
      </c>
      <c r="C258" s="28">
        <v>0</v>
      </c>
      <c r="D258" s="18">
        <f>CustomerOrder!F258*B258</f>
        <v>114</v>
      </c>
      <c r="E258" s="18">
        <f t="shared" si="8"/>
        <v>0</v>
      </c>
      <c r="F258" s="29">
        <f t="shared" si="9"/>
        <v>114</v>
      </c>
    </row>
    <row r="259" spans="1:6" x14ac:dyDescent="0.3">
      <c r="A259" s="31" t="s">
        <v>346</v>
      </c>
      <c r="B259" s="31">
        <v>20</v>
      </c>
      <c r="C259" s="32">
        <v>0</v>
      </c>
      <c r="D259" s="21">
        <f>CustomerOrder!F259*B259</f>
        <v>120</v>
      </c>
      <c r="E259" s="21">
        <f t="shared" si="8"/>
        <v>0</v>
      </c>
      <c r="F259" s="33">
        <f t="shared" si="9"/>
        <v>120</v>
      </c>
    </row>
    <row r="260" spans="1:6" x14ac:dyDescent="0.3">
      <c r="A260" s="27" t="s">
        <v>347</v>
      </c>
      <c r="B260" s="27">
        <v>29</v>
      </c>
      <c r="C260" s="28">
        <v>0.12</v>
      </c>
      <c r="D260" s="18">
        <f>CustomerOrder!F260*B260</f>
        <v>1682</v>
      </c>
      <c r="E260" s="18">
        <f>D260*C260</f>
        <v>201.84</v>
      </c>
      <c r="F260" s="29">
        <f>D260-E260</f>
        <v>1480.16</v>
      </c>
    </row>
    <row r="261" spans="1:6" x14ac:dyDescent="0.3">
      <c r="A261" s="31" t="s">
        <v>348</v>
      </c>
      <c r="B261" s="31">
        <v>24</v>
      </c>
      <c r="C261" s="32">
        <v>0.1</v>
      </c>
      <c r="D261" s="21">
        <f>CustomerOrder!F261*B261</f>
        <v>1872</v>
      </c>
      <c r="E261" s="21">
        <f t="shared" ref="E261:E324" si="10">D261*C261</f>
        <v>187.20000000000002</v>
      </c>
      <c r="F261" s="33">
        <f t="shared" ref="F261:F324" si="11">D261-E261</f>
        <v>1684.8</v>
      </c>
    </row>
    <row r="262" spans="1:6" x14ac:dyDescent="0.3">
      <c r="A262" s="27" t="s">
        <v>349</v>
      </c>
      <c r="B262" s="27">
        <v>29</v>
      </c>
      <c r="C262" s="28">
        <v>0.11</v>
      </c>
      <c r="D262" s="18">
        <f>CustomerOrder!F262*B262</f>
        <v>1479</v>
      </c>
      <c r="E262" s="18">
        <f t="shared" si="10"/>
        <v>162.69</v>
      </c>
      <c r="F262" s="29">
        <f t="shared" si="11"/>
        <v>1316.31</v>
      </c>
    </row>
    <row r="263" spans="1:6" x14ac:dyDescent="0.3">
      <c r="A263" s="31" t="s">
        <v>350</v>
      </c>
      <c r="B263" s="31">
        <v>23</v>
      </c>
      <c r="C263" s="32">
        <v>0.12</v>
      </c>
      <c r="D263" s="21">
        <f>CustomerOrder!F263*B263</f>
        <v>1725</v>
      </c>
      <c r="E263" s="21">
        <f t="shared" si="10"/>
        <v>207</v>
      </c>
      <c r="F263" s="33">
        <f t="shared" si="11"/>
        <v>1518</v>
      </c>
    </row>
    <row r="264" spans="1:6" x14ac:dyDescent="0.3">
      <c r="A264" s="27" t="s">
        <v>351</v>
      </c>
      <c r="B264" s="27">
        <v>29</v>
      </c>
      <c r="C264" s="28">
        <v>0</v>
      </c>
      <c r="D264" s="18">
        <f>CustomerOrder!F264*B264</f>
        <v>1914</v>
      </c>
      <c r="E264" s="18">
        <f t="shared" si="10"/>
        <v>0</v>
      </c>
      <c r="F264" s="29">
        <f t="shared" si="11"/>
        <v>1914</v>
      </c>
    </row>
    <row r="265" spans="1:6" x14ac:dyDescent="0.3">
      <c r="A265" s="31" t="s">
        <v>352</v>
      </c>
      <c r="B265" s="31">
        <v>21</v>
      </c>
      <c r="C265" s="32">
        <v>0</v>
      </c>
      <c r="D265" s="21">
        <f>CustomerOrder!F265*B265</f>
        <v>1176</v>
      </c>
      <c r="E265" s="21">
        <f t="shared" si="10"/>
        <v>0</v>
      </c>
      <c r="F265" s="33">
        <f t="shared" si="11"/>
        <v>1176</v>
      </c>
    </row>
    <row r="266" spans="1:6" x14ac:dyDescent="0.3">
      <c r="A266" s="27" t="s">
        <v>353</v>
      </c>
      <c r="B266" s="27">
        <v>25</v>
      </c>
      <c r="C266" s="28">
        <v>0.12</v>
      </c>
      <c r="D266" s="18">
        <f>CustomerOrder!F266*B266</f>
        <v>9075</v>
      </c>
      <c r="E266" s="18">
        <f t="shared" si="10"/>
        <v>1089</v>
      </c>
      <c r="F266" s="29">
        <f t="shared" si="11"/>
        <v>7986</v>
      </c>
    </row>
    <row r="267" spans="1:6" x14ac:dyDescent="0.3">
      <c r="A267" s="31" t="s">
        <v>354</v>
      </c>
      <c r="B267" s="31">
        <v>28</v>
      </c>
      <c r="C267" s="32">
        <v>0.09</v>
      </c>
      <c r="D267" s="21">
        <f>CustomerOrder!F267*B267</f>
        <v>9660</v>
      </c>
      <c r="E267" s="21">
        <f t="shared" si="10"/>
        <v>869.4</v>
      </c>
      <c r="F267" s="33">
        <f t="shared" si="11"/>
        <v>8790.6</v>
      </c>
    </row>
    <row r="268" spans="1:6" x14ac:dyDescent="0.3">
      <c r="A268" s="27" t="s">
        <v>355</v>
      </c>
      <c r="B268" s="27">
        <v>33</v>
      </c>
      <c r="C268" s="28">
        <v>0.1</v>
      </c>
      <c r="D268" s="18">
        <f>CustomerOrder!F268*B268</f>
        <v>7755</v>
      </c>
      <c r="E268" s="18">
        <f t="shared" si="10"/>
        <v>775.5</v>
      </c>
      <c r="F268" s="29">
        <f t="shared" si="11"/>
        <v>6979.5</v>
      </c>
    </row>
    <row r="269" spans="1:6" x14ac:dyDescent="0.3">
      <c r="A269" s="31" t="s">
        <v>356</v>
      </c>
      <c r="B269" s="31">
        <v>30</v>
      </c>
      <c r="C269" s="32">
        <v>0.12</v>
      </c>
      <c r="D269" s="21">
        <f>CustomerOrder!F269*B269</f>
        <v>13200</v>
      </c>
      <c r="E269" s="21">
        <f t="shared" si="10"/>
        <v>1584</v>
      </c>
      <c r="F269" s="33">
        <f t="shared" si="11"/>
        <v>11616</v>
      </c>
    </row>
    <row r="270" spans="1:6" x14ac:dyDescent="0.3">
      <c r="A270" s="27" t="s">
        <v>357</v>
      </c>
      <c r="B270" s="27">
        <v>35</v>
      </c>
      <c r="C270" s="28">
        <v>0.13</v>
      </c>
      <c r="D270" s="18">
        <f>CustomerOrder!F270*B270</f>
        <v>41685</v>
      </c>
      <c r="E270" s="18">
        <f t="shared" si="10"/>
        <v>5419.05</v>
      </c>
      <c r="F270" s="29">
        <f t="shared" si="11"/>
        <v>36265.949999999997</v>
      </c>
    </row>
    <row r="271" spans="1:6" x14ac:dyDescent="0.3">
      <c r="A271" s="31" t="s">
        <v>358</v>
      </c>
      <c r="B271" s="31">
        <v>23</v>
      </c>
      <c r="C271" s="32">
        <v>0</v>
      </c>
      <c r="D271" s="21">
        <f>CustomerOrder!F271*B271</f>
        <v>9982</v>
      </c>
      <c r="E271" s="21">
        <f t="shared" si="10"/>
        <v>0</v>
      </c>
      <c r="F271" s="33">
        <f t="shared" si="11"/>
        <v>9982</v>
      </c>
    </row>
    <row r="272" spans="1:6" x14ac:dyDescent="0.3">
      <c r="A272" s="27" t="s">
        <v>359</v>
      </c>
      <c r="B272" s="27">
        <v>31</v>
      </c>
      <c r="C272" s="28">
        <v>0.1</v>
      </c>
      <c r="D272" s="18">
        <f>CustomerOrder!F272*B272</f>
        <v>23529</v>
      </c>
      <c r="E272" s="18">
        <f t="shared" si="10"/>
        <v>2352.9</v>
      </c>
      <c r="F272" s="29">
        <f t="shared" si="11"/>
        <v>21176.1</v>
      </c>
    </row>
    <row r="273" spans="1:6" x14ac:dyDescent="0.3">
      <c r="A273" s="31" t="s">
        <v>360</v>
      </c>
      <c r="B273" s="31">
        <v>33</v>
      </c>
      <c r="C273" s="32">
        <v>0.08</v>
      </c>
      <c r="D273" s="21">
        <f>CustomerOrder!F273*B273</f>
        <v>28380</v>
      </c>
      <c r="E273" s="21">
        <f t="shared" si="10"/>
        <v>2270.4</v>
      </c>
      <c r="F273" s="33">
        <f t="shared" si="11"/>
        <v>26109.599999999999</v>
      </c>
    </row>
    <row r="274" spans="1:6" x14ac:dyDescent="0.3">
      <c r="A274" s="27" t="s">
        <v>361</v>
      </c>
      <c r="B274" s="27">
        <v>30</v>
      </c>
      <c r="C274" s="28">
        <v>0.12</v>
      </c>
      <c r="D274" s="18">
        <f>CustomerOrder!F274*B274</f>
        <v>29940</v>
      </c>
      <c r="E274" s="18">
        <f t="shared" si="10"/>
        <v>3592.7999999999997</v>
      </c>
      <c r="F274" s="29">
        <f t="shared" si="11"/>
        <v>26347.200000000001</v>
      </c>
    </row>
    <row r="275" spans="1:6" x14ac:dyDescent="0.3">
      <c r="A275" s="31" t="s">
        <v>362</v>
      </c>
      <c r="B275" s="31">
        <v>21</v>
      </c>
      <c r="C275" s="32">
        <v>0</v>
      </c>
      <c r="D275" s="21">
        <f>CustomerOrder!F275*B275</f>
        <v>23268</v>
      </c>
      <c r="E275" s="21">
        <f t="shared" si="10"/>
        <v>0</v>
      </c>
      <c r="F275" s="33">
        <f t="shared" si="11"/>
        <v>23268</v>
      </c>
    </row>
    <row r="276" spans="1:6" x14ac:dyDescent="0.3">
      <c r="A276" s="27" t="s">
        <v>363</v>
      </c>
      <c r="B276" s="27">
        <v>25</v>
      </c>
      <c r="C276" s="28">
        <v>0</v>
      </c>
      <c r="D276" s="18">
        <f>CustomerOrder!F276*B276</f>
        <v>43175</v>
      </c>
      <c r="E276" s="18">
        <f t="shared" si="10"/>
        <v>0</v>
      </c>
      <c r="F276" s="29">
        <f t="shared" si="11"/>
        <v>43175</v>
      </c>
    </row>
    <row r="277" spans="1:6" x14ac:dyDescent="0.3">
      <c r="A277" s="31" t="s">
        <v>364</v>
      </c>
      <c r="B277" s="31">
        <v>21</v>
      </c>
      <c r="C277" s="32">
        <v>0</v>
      </c>
      <c r="D277" s="21">
        <f>CustomerOrder!F277*B277</f>
        <v>10794</v>
      </c>
      <c r="E277" s="21">
        <f t="shared" si="10"/>
        <v>0</v>
      </c>
      <c r="F277" s="33">
        <f t="shared" si="11"/>
        <v>10794</v>
      </c>
    </row>
    <row r="278" spans="1:6" x14ac:dyDescent="0.3">
      <c r="A278" s="27" t="s">
        <v>365</v>
      </c>
      <c r="B278" s="27">
        <v>34</v>
      </c>
      <c r="C278" s="28">
        <v>0.04</v>
      </c>
      <c r="D278" s="18">
        <f>CustomerOrder!F278*B278</f>
        <v>25568</v>
      </c>
      <c r="E278" s="18">
        <f t="shared" si="10"/>
        <v>1022.72</v>
      </c>
      <c r="F278" s="29">
        <f t="shared" si="11"/>
        <v>24545.279999999999</v>
      </c>
    </row>
    <row r="279" spans="1:6" x14ac:dyDescent="0.3">
      <c r="A279" s="31" t="s">
        <v>366</v>
      </c>
      <c r="B279" s="31">
        <v>33</v>
      </c>
      <c r="C279" s="32">
        <v>0.05</v>
      </c>
      <c r="D279" s="21">
        <f>CustomerOrder!F279*B279</f>
        <v>32439</v>
      </c>
      <c r="E279" s="21">
        <f t="shared" si="10"/>
        <v>1621.95</v>
      </c>
      <c r="F279" s="33">
        <f t="shared" si="11"/>
        <v>30817.05</v>
      </c>
    </row>
    <row r="280" spans="1:6" x14ac:dyDescent="0.3">
      <c r="A280" s="27" t="s">
        <v>367</v>
      </c>
      <c r="B280" s="27">
        <v>32</v>
      </c>
      <c r="C280" s="28">
        <v>0.04</v>
      </c>
      <c r="D280" s="18">
        <f>CustomerOrder!F280*B280</f>
        <v>18208</v>
      </c>
      <c r="E280" s="18">
        <f t="shared" si="10"/>
        <v>728.32</v>
      </c>
      <c r="F280" s="29">
        <f t="shared" si="11"/>
        <v>17479.68</v>
      </c>
    </row>
    <row r="281" spans="1:6" x14ac:dyDescent="0.3">
      <c r="A281" s="31" t="s">
        <v>368</v>
      </c>
      <c r="B281" s="31">
        <v>28</v>
      </c>
      <c r="C281" s="32">
        <v>0.04</v>
      </c>
      <c r="D281" s="21">
        <f>CustomerOrder!F281*B281</f>
        <v>46844</v>
      </c>
      <c r="E281" s="21">
        <f t="shared" si="10"/>
        <v>1873.76</v>
      </c>
      <c r="F281" s="33">
        <f t="shared" si="11"/>
        <v>44970.239999999998</v>
      </c>
    </row>
    <row r="282" spans="1:6" x14ac:dyDescent="0.3">
      <c r="A282" s="27" t="s">
        <v>369</v>
      </c>
      <c r="B282" s="27">
        <v>26</v>
      </c>
      <c r="C282" s="28">
        <v>0</v>
      </c>
      <c r="D282" s="18">
        <f>CustomerOrder!F282*B282</f>
        <v>1872</v>
      </c>
      <c r="E282" s="18">
        <f t="shared" si="10"/>
        <v>0</v>
      </c>
      <c r="F282" s="29">
        <f t="shared" si="11"/>
        <v>1872</v>
      </c>
    </row>
    <row r="283" spans="1:6" x14ac:dyDescent="0.3">
      <c r="A283" s="31" t="s">
        <v>370</v>
      </c>
      <c r="B283" s="31">
        <v>29</v>
      </c>
      <c r="C283" s="32">
        <v>0</v>
      </c>
      <c r="D283" s="21">
        <f>CustomerOrder!F283*B283</f>
        <v>2407</v>
      </c>
      <c r="E283" s="21">
        <f t="shared" si="10"/>
        <v>0</v>
      </c>
      <c r="F283" s="33">
        <f t="shared" si="11"/>
        <v>2407</v>
      </c>
    </row>
    <row r="284" spans="1:6" x14ac:dyDescent="0.3">
      <c r="A284" s="27" t="s">
        <v>371</v>
      </c>
      <c r="B284" s="27">
        <v>32</v>
      </c>
      <c r="C284" s="28">
        <v>0.1</v>
      </c>
      <c r="D284" s="18">
        <f>CustomerOrder!F284*B284</f>
        <v>9600</v>
      </c>
      <c r="E284" s="18">
        <f t="shared" si="10"/>
        <v>960</v>
      </c>
      <c r="F284" s="29">
        <f t="shared" si="11"/>
        <v>8640</v>
      </c>
    </row>
    <row r="285" spans="1:6" x14ac:dyDescent="0.3">
      <c r="A285" s="31" t="s">
        <v>372</v>
      </c>
      <c r="B285" s="31">
        <v>30</v>
      </c>
      <c r="C285" s="32">
        <v>0.11</v>
      </c>
      <c r="D285" s="21">
        <f>CustomerOrder!F285*B285</f>
        <v>12150</v>
      </c>
      <c r="E285" s="21">
        <f t="shared" si="10"/>
        <v>1336.5</v>
      </c>
      <c r="F285" s="33">
        <f t="shared" si="11"/>
        <v>10813.5</v>
      </c>
    </row>
    <row r="286" spans="1:6" x14ac:dyDescent="0.3">
      <c r="A286" s="27" t="s">
        <v>373</v>
      </c>
      <c r="B286" s="27">
        <v>27</v>
      </c>
      <c r="C286" s="28">
        <v>0.15</v>
      </c>
      <c r="D286" s="18">
        <f>CustomerOrder!F286*B286</f>
        <v>14067</v>
      </c>
      <c r="E286" s="18">
        <f t="shared" si="10"/>
        <v>2110.0499999999997</v>
      </c>
      <c r="F286" s="29">
        <f t="shared" si="11"/>
        <v>11956.95</v>
      </c>
    </row>
    <row r="287" spans="1:6" x14ac:dyDescent="0.3">
      <c r="A287" s="31" t="s">
        <v>374</v>
      </c>
      <c r="B287" s="31">
        <v>27</v>
      </c>
      <c r="C287" s="32">
        <v>0.09</v>
      </c>
      <c r="D287" s="21">
        <f>CustomerOrder!F287*B287</f>
        <v>7668</v>
      </c>
      <c r="E287" s="21">
        <f t="shared" si="10"/>
        <v>690.12</v>
      </c>
      <c r="F287" s="33">
        <f t="shared" si="11"/>
        <v>6977.88</v>
      </c>
    </row>
    <row r="288" spans="1:6" x14ac:dyDescent="0.3">
      <c r="A288" s="27" t="s">
        <v>375</v>
      </c>
      <c r="B288" s="27">
        <v>31</v>
      </c>
      <c r="C288" s="28">
        <v>0.11</v>
      </c>
      <c r="D288" s="18">
        <f>CustomerOrder!F288*B288</f>
        <v>41013</v>
      </c>
      <c r="E288" s="18">
        <f t="shared" si="10"/>
        <v>4511.43</v>
      </c>
      <c r="F288" s="29">
        <f t="shared" si="11"/>
        <v>36501.57</v>
      </c>
    </row>
    <row r="289" spans="1:6" x14ac:dyDescent="0.3">
      <c r="A289" s="31" t="s">
        <v>376</v>
      </c>
      <c r="B289" s="31">
        <v>29</v>
      </c>
      <c r="C289" s="32">
        <v>0</v>
      </c>
      <c r="D289" s="21">
        <f>CustomerOrder!F289*B289</f>
        <v>31813</v>
      </c>
      <c r="E289" s="21">
        <f t="shared" si="10"/>
        <v>0</v>
      </c>
      <c r="F289" s="33">
        <f t="shared" si="11"/>
        <v>31813</v>
      </c>
    </row>
    <row r="290" spans="1:6" x14ac:dyDescent="0.3">
      <c r="A290" s="27" t="s">
        <v>377</v>
      </c>
      <c r="B290" s="27">
        <v>21</v>
      </c>
      <c r="C290" s="28">
        <v>0.08</v>
      </c>
      <c r="D290" s="18">
        <f>CustomerOrder!F290*B290</f>
        <v>15939</v>
      </c>
      <c r="E290" s="18">
        <f t="shared" si="10"/>
        <v>1275.1200000000001</v>
      </c>
      <c r="F290" s="29">
        <f t="shared" si="11"/>
        <v>14663.88</v>
      </c>
    </row>
    <row r="291" spans="1:6" x14ac:dyDescent="0.3">
      <c r="A291" s="31" t="s">
        <v>378</v>
      </c>
      <c r="B291" s="31">
        <v>32</v>
      </c>
      <c r="C291" s="32">
        <v>0.08</v>
      </c>
      <c r="D291" s="21">
        <f>CustomerOrder!F291*B291</f>
        <v>12288</v>
      </c>
      <c r="E291" s="21">
        <f t="shared" si="10"/>
        <v>983.04</v>
      </c>
      <c r="F291" s="33">
        <f t="shared" si="11"/>
        <v>11304.96</v>
      </c>
    </row>
    <row r="292" spans="1:6" x14ac:dyDescent="0.3">
      <c r="A292" s="27" t="s">
        <v>379</v>
      </c>
      <c r="B292" s="27">
        <v>34</v>
      </c>
      <c r="C292" s="28">
        <v>0.12</v>
      </c>
      <c r="D292" s="18">
        <f>CustomerOrder!F292*B292</f>
        <v>30362</v>
      </c>
      <c r="E292" s="18">
        <f t="shared" si="10"/>
        <v>3643.44</v>
      </c>
      <c r="F292" s="29">
        <f t="shared" si="11"/>
        <v>26718.560000000001</v>
      </c>
    </row>
    <row r="293" spans="1:6" x14ac:dyDescent="0.3">
      <c r="A293" s="31" t="s">
        <v>380</v>
      </c>
      <c r="B293" s="31">
        <v>26</v>
      </c>
      <c r="C293" s="32">
        <v>0</v>
      </c>
      <c r="D293" s="21">
        <f>CustomerOrder!F293*B293</f>
        <v>37934</v>
      </c>
      <c r="E293" s="21">
        <f t="shared" si="10"/>
        <v>0</v>
      </c>
      <c r="F293" s="33">
        <f t="shared" si="11"/>
        <v>37934</v>
      </c>
    </row>
    <row r="294" spans="1:6" x14ac:dyDescent="0.3">
      <c r="A294" s="27" t="s">
        <v>381</v>
      </c>
      <c r="B294" s="27">
        <v>21</v>
      </c>
      <c r="C294" s="28">
        <v>0</v>
      </c>
      <c r="D294" s="18">
        <f>CustomerOrder!F294*B294</f>
        <v>11970</v>
      </c>
      <c r="E294" s="18">
        <f t="shared" si="10"/>
        <v>0</v>
      </c>
      <c r="F294" s="29">
        <f t="shared" si="11"/>
        <v>11970</v>
      </c>
    </row>
    <row r="295" spans="1:6" x14ac:dyDescent="0.3">
      <c r="A295" s="31" t="s">
        <v>382</v>
      </c>
      <c r="B295" s="31">
        <v>21</v>
      </c>
      <c r="C295" s="32">
        <v>0</v>
      </c>
      <c r="D295" s="21">
        <f>CustomerOrder!F295*B295</f>
        <v>14490</v>
      </c>
      <c r="E295" s="21">
        <f t="shared" si="10"/>
        <v>0</v>
      </c>
      <c r="F295" s="33">
        <f t="shared" si="11"/>
        <v>14490</v>
      </c>
    </row>
    <row r="296" spans="1:6" x14ac:dyDescent="0.3">
      <c r="A296" s="27" t="s">
        <v>383</v>
      </c>
      <c r="B296" s="27">
        <v>24</v>
      </c>
      <c r="C296" s="28">
        <v>0.05</v>
      </c>
      <c r="D296" s="18">
        <f>CustomerOrder!F296*B296</f>
        <v>18600</v>
      </c>
      <c r="E296" s="18">
        <f t="shared" si="10"/>
        <v>930</v>
      </c>
      <c r="F296" s="29">
        <f t="shared" si="11"/>
        <v>17670</v>
      </c>
    </row>
    <row r="297" spans="1:6" x14ac:dyDescent="0.3">
      <c r="A297" s="31" t="s">
        <v>384</v>
      </c>
      <c r="B297" s="31">
        <v>29</v>
      </c>
      <c r="C297" s="32">
        <v>0.04</v>
      </c>
      <c r="D297" s="21">
        <f>CustomerOrder!F297*B297</f>
        <v>35438</v>
      </c>
      <c r="E297" s="21">
        <f t="shared" si="10"/>
        <v>1417.52</v>
      </c>
      <c r="F297" s="33">
        <f t="shared" si="11"/>
        <v>34020.480000000003</v>
      </c>
    </row>
    <row r="298" spans="1:6" x14ac:dyDescent="0.3">
      <c r="A298" s="27" t="s">
        <v>385</v>
      </c>
      <c r="B298" s="27">
        <v>31</v>
      </c>
      <c r="C298" s="28">
        <v>0.06</v>
      </c>
      <c r="D298" s="18">
        <f>CustomerOrder!F298*B298</f>
        <v>16647</v>
      </c>
      <c r="E298" s="18">
        <f t="shared" si="10"/>
        <v>998.81999999999994</v>
      </c>
      <c r="F298" s="29">
        <f t="shared" si="11"/>
        <v>15648.18</v>
      </c>
    </row>
    <row r="299" spans="1:6" x14ac:dyDescent="0.3">
      <c r="A299" s="31" t="s">
        <v>386</v>
      </c>
      <c r="B299" s="31">
        <v>26</v>
      </c>
      <c r="C299" s="32">
        <v>0.06</v>
      </c>
      <c r="D299" s="21">
        <f>CustomerOrder!F299*B299</f>
        <v>31980</v>
      </c>
      <c r="E299" s="21">
        <f t="shared" si="10"/>
        <v>1918.8</v>
      </c>
      <c r="F299" s="33">
        <f t="shared" si="11"/>
        <v>30061.200000000001</v>
      </c>
    </row>
    <row r="300" spans="1:6" x14ac:dyDescent="0.3">
      <c r="A300" s="27" t="s">
        <v>387</v>
      </c>
      <c r="B300" s="27">
        <v>31</v>
      </c>
      <c r="C300" s="28">
        <v>0</v>
      </c>
      <c r="D300" s="18">
        <f>CustomerOrder!F300*B300</f>
        <v>2511</v>
      </c>
      <c r="E300" s="18">
        <f t="shared" si="10"/>
        <v>0</v>
      </c>
      <c r="F300" s="29">
        <f t="shared" si="11"/>
        <v>2511</v>
      </c>
    </row>
    <row r="301" spans="1:6" x14ac:dyDescent="0.3">
      <c r="A301" s="31" t="s">
        <v>388</v>
      </c>
      <c r="B301" s="31">
        <v>30</v>
      </c>
      <c r="C301" s="32">
        <v>0</v>
      </c>
      <c r="D301" s="21">
        <f>CustomerOrder!F301*B301</f>
        <v>1680</v>
      </c>
      <c r="E301" s="21">
        <f t="shared" si="10"/>
        <v>0</v>
      </c>
      <c r="F301" s="33">
        <f t="shared" si="11"/>
        <v>1680</v>
      </c>
    </row>
    <row r="302" spans="1:6" x14ac:dyDescent="0.3">
      <c r="A302" s="27" t="s">
        <v>389</v>
      </c>
      <c r="B302" s="27">
        <v>33</v>
      </c>
      <c r="C302" s="28">
        <v>0.11</v>
      </c>
      <c r="D302" s="18">
        <f>CustomerOrder!F302*B302</f>
        <v>11781</v>
      </c>
      <c r="E302" s="18">
        <f t="shared" si="10"/>
        <v>1295.9100000000001</v>
      </c>
      <c r="F302" s="29">
        <f t="shared" si="11"/>
        <v>10485.09</v>
      </c>
    </row>
    <row r="303" spans="1:6" x14ac:dyDescent="0.3">
      <c r="A303" s="31" t="s">
        <v>390</v>
      </c>
      <c r="B303" s="31">
        <v>32</v>
      </c>
      <c r="C303" s="32">
        <v>0.14000000000000001</v>
      </c>
      <c r="D303" s="21">
        <f>CustomerOrder!F303*B303</f>
        <v>13792</v>
      </c>
      <c r="E303" s="21">
        <f t="shared" si="10"/>
        <v>1930.88</v>
      </c>
      <c r="F303" s="33">
        <f t="shared" si="11"/>
        <v>11861.119999999999</v>
      </c>
    </row>
    <row r="304" spans="1:6" x14ac:dyDescent="0.3">
      <c r="A304" s="27" t="s">
        <v>391</v>
      </c>
      <c r="B304" s="27">
        <v>24</v>
      </c>
      <c r="C304" s="28">
        <v>0.13</v>
      </c>
      <c r="D304" s="18">
        <f>CustomerOrder!F304*B304</f>
        <v>13440</v>
      </c>
      <c r="E304" s="18">
        <f t="shared" si="10"/>
        <v>1747.2</v>
      </c>
      <c r="F304" s="29">
        <f t="shared" si="11"/>
        <v>11692.8</v>
      </c>
    </row>
    <row r="305" spans="1:6" x14ac:dyDescent="0.3">
      <c r="A305" s="31" t="s">
        <v>392</v>
      </c>
      <c r="B305" s="31">
        <v>28</v>
      </c>
      <c r="C305" s="32">
        <v>0.11</v>
      </c>
      <c r="D305" s="21">
        <f>CustomerOrder!F305*B305</f>
        <v>6720</v>
      </c>
      <c r="E305" s="21">
        <f t="shared" si="10"/>
        <v>739.2</v>
      </c>
      <c r="F305" s="33">
        <f t="shared" si="11"/>
        <v>5980.8</v>
      </c>
    </row>
    <row r="306" spans="1:6" x14ac:dyDescent="0.3">
      <c r="A306" s="27" t="s">
        <v>393</v>
      </c>
      <c r="B306" s="27">
        <v>32</v>
      </c>
      <c r="C306" s="28">
        <v>0.13</v>
      </c>
      <c r="D306" s="18">
        <f>CustomerOrder!F306*B306</f>
        <v>17376</v>
      </c>
      <c r="E306" s="18">
        <f t="shared" si="10"/>
        <v>2258.88</v>
      </c>
      <c r="F306" s="29">
        <f t="shared" si="11"/>
        <v>15117.119999999999</v>
      </c>
    </row>
    <row r="307" spans="1:6" x14ac:dyDescent="0.3">
      <c r="A307" s="31" t="s">
        <v>394</v>
      </c>
      <c r="B307" s="31">
        <v>29</v>
      </c>
      <c r="C307" s="32">
        <v>0</v>
      </c>
      <c r="D307" s="21">
        <f>CustomerOrder!F307*B307</f>
        <v>27637</v>
      </c>
      <c r="E307" s="21">
        <f t="shared" si="10"/>
        <v>0</v>
      </c>
      <c r="F307" s="33">
        <f t="shared" si="11"/>
        <v>27637</v>
      </c>
    </row>
    <row r="308" spans="1:6" x14ac:dyDescent="0.3">
      <c r="A308" s="27" t="s">
        <v>395</v>
      </c>
      <c r="B308" s="27">
        <v>32</v>
      </c>
      <c r="C308" s="28">
        <v>0.1</v>
      </c>
      <c r="D308" s="18">
        <f>CustomerOrder!F308*B308</f>
        <v>25344</v>
      </c>
      <c r="E308" s="18">
        <f t="shared" si="10"/>
        <v>2534.4</v>
      </c>
      <c r="F308" s="29">
        <f t="shared" si="11"/>
        <v>22809.599999999999</v>
      </c>
    </row>
    <row r="309" spans="1:6" x14ac:dyDescent="0.3">
      <c r="A309" s="31" t="s">
        <v>396</v>
      </c>
      <c r="B309" s="31">
        <v>33</v>
      </c>
      <c r="C309" s="32">
        <v>0.09</v>
      </c>
      <c r="D309" s="21">
        <f>CustomerOrder!F309*B309</f>
        <v>14058</v>
      </c>
      <c r="E309" s="21">
        <f t="shared" si="10"/>
        <v>1265.22</v>
      </c>
      <c r="F309" s="33">
        <f t="shared" si="11"/>
        <v>12792.78</v>
      </c>
    </row>
    <row r="310" spans="1:6" x14ac:dyDescent="0.3">
      <c r="A310" s="27" t="s">
        <v>397</v>
      </c>
      <c r="B310" s="27">
        <v>23</v>
      </c>
      <c r="C310" s="28">
        <v>0.08</v>
      </c>
      <c r="D310" s="18">
        <f>CustomerOrder!F310*B310</f>
        <v>24472</v>
      </c>
      <c r="E310" s="18">
        <f t="shared" si="10"/>
        <v>1957.76</v>
      </c>
      <c r="F310" s="29">
        <f t="shared" si="11"/>
        <v>22514.240000000002</v>
      </c>
    </row>
    <row r="311" spans="1:6" x14ac:dyDescent="0.3">
      <c r="A311" s="31" t="s">
        <v>398</v>
      </c>
      <c r="B311" s="31">
        <v>26</v>
      </c>
      <c r="C311" s="32">
        <v>0</v>
      </c>
      <c r="D311" s="21">
        <f>CustomerOrder!F311*B311</f>
        <v>25064</v>
      </c>
      <c r="E311" s="21">
        <f t="shared" si="10"/>
        <v>0</v>
      </c>
      <c r="F311" s="33">
        <f t="shared" si="11"/>
        <v>25064</v>
      </c>
    </row>
    <row r="312" spans="1:6" x14ac:dyDescent="0.3">
      <c r="A312" s="27" t="s">
        <v>399</v>
      </c>
      <c r="B312" s="27">
        <v>25</v>
      </c>
      <c r="C312" s="28">
        <v>0</v>
      </c>
      <c r="D312" s="18">
        <f>CustomerOrder!F312*B312</f>
        <v>19700</v>
      </c>
      <c r="E312" s="18">
        <f t="shared" si="10"/>
        <v>0</v>
      </c>
      <c r="F312" s="29">
        <f t="shared" si="11"/>
        <v>19700</v>
      </c>
    </row>
    <row r="313" spans="1:6" x14ac:dyDescent="0.3">
      <c r="A313" s="31" t="s">
        <v>400</v>
      </c>
      <c r="B313" s="31">
        <v>31</v>
      </c>
      <c r="C313" s="32">
        <v>0</v>
      </c>
      <c r="D313" s="21">
        <f>CustomerOrder!F313*B313</f>
        <v>50871</v>
      </c>
      <c r="E313" s="21">
        <f t="shared" si="10"/>
        <v>0</v>
      </c>
      <c r="F313" s="33">
        <f t="shared" si="11"/>
        <v>50871</v>
      </c>
    </row>
    <row r="314" spans="1:6" x14ac:dyDescent="0.3">
      <c r="A314" s="27" t="s">
        <v>401</v>
      </c>
      <c r="B314" s="27">
        <v>24</v>
      </c>
      <c r="C314" s="28">
        <v>0.06</v>
      </c>
      <c r="D314" s="18">
        <f>CustomerOrder!F314*B314</f>
        <v>13464</v>
      </c>
      <c r="E314" s="18">
        <f t="shared" si="10"/>
        <v>807.83999999999992</v>
      </c>
      <c r="F314" s="29">
        <f t="shared" si="11"/>
        <v>12656.16</v>
      </c>
    </row>
    <row r="315" spans="1:6" x14ac:dyDescent="0.3">
      <c r="A315" s="31" t="s">
        <v>402</v>
      </c>
      <c r="B315" s="31">
        <v>30</v>
      </c>
      <c r="C315" s="32">
        <v>0.06</v>
      </c>
      <c r="D315" s="21">
        <f>CustomerOrder!F315*B315</f>
        <v>35430</v>
      </c>
      <c r="E315" s="21">
        <f t="shared" si="10"/>
        <v>2125.7999999999997</v>
      </c>
      <c r="F315" s="33">
        <f t="shared" si="11"/>
        <v>33304.199999999997</v>
      </c>
    </row>
    <row r="316" spans="1:6" x14ac:dyDescent="0.3">
      <c r="A316" s="27" t="s">
        <v>403</v>
      </c>
      <c r="B316" s="27">
        <v>22</v>
      </c>
      <c r="C316" s="28">
        <v>0.06</v>
      </c>
      <c r="D316" s="18">
        <f>CustomerOrder!F316*B316</f>
        <v>12892</v>
      </c>
      <c r="E316" s="18">
        <f t="shared" si="10"/>
        <v>773.52</v>
      </c>
      <c r="F316" s="29">
        <f t="shared" si="11"/>
        <v>12118.48</v>
      </c>
    </row>
    <row r="317" spans="1:6" x14ac:dyDescent="0.3">
      <c r="A317" s="31" t="s">
        <v>404</v>
      </c>
      <c r="B317" s="31">
        <v>29</v>
      </c>
      <c r="C317" s="32">
        <v>0.05</v>
      </c>
      <c r="D317" s="21">
        <f>CustomerOrder!F317*B317</f>
        <v>28681</v>
      </c>
      <c r="E317" s="21">
        <f t="shared" si="10"/>
        <v>1434.0500000000002</v>
      </c>
      <c r="F317" s="33">
        <f t="shared" si="11"/>
        <v>27246.95</v>
      </c>
    </row>
    <row r="318" spans="1:6" x14ac:dyDescent="0.3">
      <c r="A318" s="27" t="s">
        <v>405</v>
      </c>
      <c r="B318" s="27">
        <v>20</v>
      </c>
      <c r="C318" s="28">
        <v>0</v>
      </c>
      <c r="D318" s="18">
        <f>CustomerOrder!F318*B318</f>
        <v>1440</v>
      </c>
      <c r="E318" s="18">
        <f t="shared" si="10"/>
        <v>0</v>
      </c>
      <c r="F318" s="29">
        <f t="shared" si="11"/>
        <v>1440</v>
      </c>
    </row>
    <row r="319" spans="1:6" x14ac:dyDescent="0.3">
      <c r="A319" s="31" t="s">
        <v>406</v>
      </c>
      <c r="B319" s="31">
        <v>21</v>
      </c>
      <c r="C319" s="32">
        <v>0</v>
      </c>
      <c r="D319" s="21">
        <f>CustomerOrder!F319*B319</f>
        <v>1428</v>
      </c>
      <c r="E319" s="21">
        <f t="shared" si="10"/>
        <v>0</v>
      </c>
      <c r="F319" s="33">
        <f t="shared" si="11"/>
        <v>1428</v>
      </c>
    </row>
    <row r="320" spans="1:6" x14ac:dyDescent="0.3">
      <c r="A320" s="27" t="s">
        <v>407</v>
      </c>
      <c r="B320" s="27">
        <v>26</v>
      </c>
      <c r="C320" s="28">
        <v>0.15</v>
      </c>
      <c r="D320" s="18">
        <f>CustomerOrder!F320*B320</f>
        <v>18928</v>
      </c>
      <c r="E320" s="18">
        <f t="shared" si="10"/>
        <v>2839.2</v>
      </c>
      <c r="F320" s="29">
        <f t="shared" si="11"/>
        <v>16088.8</v>
      </c>
    </row>
    <row r="321" spans="1:6" x14ac:dyDescent="0.3">
      <c r="A321" s="31" t="s">
        <v>408</v>
      </c>
      <c r="B321" s="31">
        <v>25</v>
      </c>
      <c r="C321" s="32">
        <v>0.11</v>
      </c>
      <c r="D321" s="21">
        <f>CustomerOrder!F321*B321</f>
        <v>10800</v>
      </c>
      <c r="E321" s="21">
        <f t="shared" si="10"/>
        <v>1188</v>
      </c>
      <c r="F321" s="33">
        <f t="shared" si="11"/>
        <v>9612</v>
      </c>
    </row>
    <row r="322" spans="1:6" x14ac:dyDescent="0.3">
      <c r="A322" s="27" t="s">
        <v>409</v>
      </c>
      <c r="B322" s="27">
        <v>27</v>
      </c>
      <c r="C322" s="28">
        <v>0.1</v>
      </c>
      <c r="D322" s="18">
        <f>CustomerOrder!F322*B322</f>
        <v>20547</v>
      </c>
      <c r="E322" s="18">
        <f t="shared" si="10"/>
        <v>2054.7000000000003</v>
      </c>
      <c r="F322" s="29">
        <f t="shared" si="11"/>
        <v>18492.3</v>
      </c>
    </row>
    <row r="323" spans="1:6" x14ac:dyDescent="0.3">
      <c r="A323" s="31" t="s">
        <v>410</v>
      </c>
      <c r="B323" s="31">
        <v>32</v>
      </c>
      <c r="C323" s="32">
        <v>0.12</v>
      </c>
      <c r="D323" s="21">
        <f>CustomerOrder!F323*B323</f>
        <v>12224</v>
      </c>
      <c r="E323" s="21">
        <f t="shared" si="10"/>
        <v>1466.8799999999999</v>
      </c>
      <c r="F323" s="33">
        <f t="shared" si="11"/>
        <v>10757.12</v>
      </c>
    </row>
    <row r="324" spans="1:6" x14ac:dyDescent="0.3">
      <c r="A324" s="27" t="s">
        <v>411</v>
      </c>
      <c r="B324" s="27">
        <v>23</v>
      </c>
      <c r="C324" s="28">
        <v>0.15</v>
      </c>
      <c r="D324" s="18">
        <f>CustomerOrder!F324*B324</f>
        <v>22402</v>
      </c>
      <c r="E324" s="18">
        <f t="shared" si="10"/>
        <v>3360.2999999999997</v>
      </c>
      <c r="F324" s="29">
        <f t="shared" si="11"/>
        <v>19041.7</v>
      </c>
    </row>
    <row r="325" spans="1:6" x14ac:dyDescent="0.3">
      <c r="A325" s="31" t="s">
        <v>412</v>
      </c>
      <c r="B325" s="31">
        <v>32</v>
      </c>
      <c r="C325" s="32">
        <v>0</v>
      </c>
      <c r="D325" s="21">
        <f>CustomerOrder!F325*B325</f>
        <v>43392</v>
      </c>
      <c r="E325" s="21">
        <f t="shared" ref="E325:E388" si="12">D325*C325</f>
        <v>0</v>
      </c>
      <c r="F325" s="33">
        <f t="shared" ref="F325:F388" si="13">D325-E325</f>
        <v>43392</v>
      </c>
    </row>
    <row r="326" spans="1:6" x14ac:dyDescent="0.3">
      <c r="A326" s="27" t="s">
        <v>413</v>
      </c>
      <c r="B326" s="27">
        <v>25</v>
      </c>
      <c r="C326" s="28">
        <v>0.09</v>
      </c>
      <c r="D326" s="18">
        <f>CustomerOrder!F326*B326</f>
        <v>18850</v>
      </c>
      <c r="E326" s="18">
        <f t="shared" si="12"/>
        <v>1696.5</v>
      </c>
      <c r="F326" s="29">
        <f t="shared" si="13"/>
        <v>17153.5</v>
      </c>
    </row>
    <row r="327" spans="1:6" x14ac:dyDescent="0.3">
      <c r="A327" s="31" t="s">
        <v>414</v>
      </c>
      <c r="B327" s="31">
        <v>22</v>
      </c>
      <c r="C327" s="32">
        <v>0.08</v>
      </c>
      <c r="D327" s="21">
        <f>CustomerOrder!F327*B327</f>
        <v>7986</v>
      </c>
      <c r="E327" s="21">
        <f t="shared" si="12"/>
        <v>638.88</v>
      </c>
      <c r="F327" s="33">
        <f t="shared" si="13"/>
        <v>7347.12</v>
      </c>
    </row>
    <row r="328" spans="1:6" x14ac:dyDescent="0.3">
      <c r="A328" s="27" t="s">
        <v>415</v>
      </c>
      <c r="B328" s="27">
        <v>32</v>
      </c>
      <c r="C328" s="28">
        <v>0.12</v>
      </c>
      <c r="D328" s="18">
        <f>CustomerOrder!F328*B328</f>
        <v>39552</v>
      </c>
      <c r="E328" s="18">
        <f t="shared" si="12"/>
        <v>4746.24</v>
      </c>
      <c r="F328" s="29">
        <f t="shared" si="13"/>
        <v>34805.760000000002</v>
      </c>
    </row>
    <row r="329" spans="1:6" x14ac:dyDescent="0.3">
      <c r="A329" s="31" t="s">
        <v>416</v>
      </c>
      <c r="B329" s="31">
        <v>33</v>
      </c>
      <c r="C329" s="32">
        <v>0</v>
      </c>
      <c r="D329" s="21">
        <f>CustomerOrder!F329*B329</f>
        <v>46893</v>
      </c>
      <c r="E329" s="21">
        <f t="shared" si="12"/>
        <v>0</v>
      </c>
      <c r="F329" s="33">
        <f t="shared" si="13"/>
        <v>46893</v>
      </c>
    </row>
    <row r="330" spans="1:6" x14ac:dyDescent="0.3">
      <c r="A330" s="27" t="s">
        <v>417</v>
      </c>
      <c r="B330" s="27">
        <v>30</v>
      </c>
      <c r="C330" s="28">
        <v>0</v>
      </c>
      <c r="D330" s="18">
        <f>CustomerOrder!F330*B330</f>
        <v>36330</v>
      </c>
      <c r="E330" s="18">
        <f t="shared" si="12"/>
        <v>0</v>
      </c>
      <c r="F330" s="29">
        <f t="shared" si="13"/>
        <v>36330</v>
      </c>
    </row>
    <row r="331" spans="1:6" x14ac:dyDescent="0.3">
      <c r="A331" s="31" t="s">
        <v>418</v>
      </c>
      <c r="B331" s="31">
        <v>32</v>
      </c>
      <c r="C331" s="32">
        <v>0</v>
      </c>
      <c r="D331" s="21">
        <f>CustomerOrder!F331*B331</f>
        <v>60000</v>
      </c>
      <c r="E331" s="21">
        <f t="shared" si="12"/>
        <v>0</v>
      </c>
      <c r="F331" s="33">
        <f t="shared" si="13"/>
        <v>60000</v>
      </c>
    </row>
    <row r="332" spans="1:6" x14ac:dyDescent="0.3">
      <c r="A332" s="27" t="s">
        <v>419</v>
      </c>
      <c r="B332" s="27">
        <v>32</v>
      </c>
      <c r="C332" s="28">
        <v>0.05</v>
      </c>
      <c r="D332" s="18">
        <f>CustomerOrder!F332*B332</f>
        <v>32128</v>
      </c>
      <c r="E332" s="18">
        <f t="shared" si="12"/>
        <v>1606.4</v>
      </c>
      <c r="F332" s="29">
        <f t="shared" si="13"/>
        <v>30521.599999999999</v>
      </c>
    </row>
    <row r="333" spans="1:6" x14ac:dyDescent="0.3">
      <c r="A333" s="31" t="s">
        <v>420</v>
      </c>
      <c r="B333" s="31">
        <v>34</v>
      </c>
      <c r="C333" s="32">
        <v>0.06</v>
      </c>
      <c r="D333" s="21">
        <f>CustomerOrder!F333*B333</f>
        <v>46920</v>
      </c>
      <c r="E333" s="21">
        <f t="shared" si="12"/>
        <v>2815.2</v>
      </c>
      <c r="F333" s="33">
        <f t="shared" si="13"/>
        <v>44104.800000000003</v>
      </c>
    </row>
    <row r="334" spans="1:6" x14ac:dyDescent="0.3">
      <c r="A334" s="27" t="s">
        <v>421</v>
      </c>
      <c r="B334" s="27">
        <v>21</v>
      </c>
      <c r="C334" s="28">
        <v>0.06</v>
      </c>
      <c r="D334" s="18">
        <f>CustomerOrder!F334*B334</f>
        <v>17157</v>
      </c>
      <c r="E334" s="18">
        <f t="shared" si="12"/>
        <v>1029.42</v>
      </c>
      <c r="F334" s="29">
        <f t="shared" si="13"/>
        <v>16127.58</v>
      </c>
    </row>
    <row r="335" spans="1:6" x14ac:dyDescent="0.3">
      <c r="A335" s="31" t="s">
        <v>422</v>
      </c>
      <c r="B335" s="31">
        <v>25</v>
      </c>
      <c r="C335" s="32">
        <v>0.06</v>
      </c>
      <c r="D335" s="21">
        <f>CustomerOrder!F335*B335</f>
        <v>12425</v>
      </c>
      <c r="E335" s="21">
        <f t="shared" si="12"/>
        <v>745.5</v>
      </c>
      <c r="F335" s="33">
        <f t="shared" si="13"/>
        <v>11679.5</v>
      </c>
    </row>
    <row r="336" spans="1:6" x14ac:dyDescent="0.3">
      <c r="A336" s="27" t="s">
        <v>423</v>
      </c>
      <c r="B336" s="27">
        <v>32</v>
      </c>
      <c r="C336" s="28">
        <v>0.12</v>
      </c>
      <c r="D336" s="18">
        <f>CustomerOrder!F336*B336</f>
        <v>20288</v>
      </c>
      <c r="E336" s="18">
        <f t="shared" si="12"/>
        <v>2434.56</v>
      </c>
      <c r="F336" s="29">
        <f t="shared" si="13"/>
        <v>17853.439999999999</v>
      </c>
    </row>
    <row r="337" spans="1:6" x14ac:dyDescent="0.3">
      <c r="A337" s="31" t="s">
        <v>424</v>
      </c>
      <c r="B337" s="31">
        <v>27</v>
      </c>
      <c r="C337" s="32">
        <v>0</v>
      </c>
      <c r="D337" s="21">
        <f>CustomerOrder!F337*B337</f>
        <v>40554</v>
      </c>
      <c r="E337" s="21">
        <f t="shared" si="12"/>
        <v>0</v>
      </c>
      <c r="F337" s="33">
        <f t="shared" si="13"/>
        <v>40554</v>
      </c>
    </row>
    <row r="338" spans="1:6" x14ac:dyDescent="0.3">
      <c r="A338" s="27" t="s">
        <v>425</v>
      </c>
      <c r="B338" s="27">
        <v>23</v>
      </c>
      <c r="C338" s="28">
        <v>0</v>
      </c>
      <c r="D338" s="18">
        <f>CustomerOrder!F338*B338</f>
        <v>17848</v>
      </c>
      <c r="E338" s="18">
        <f t="shared" si="12"/>
        <v>0</v>
      </c>
      <c r="F338" s="29">
        <f t="shared" si="13"/>
        <v>17848</v>
      </c>
    </row>
    <row r="339" spans="1:6" x14ac:dyDescent="0.3">
      <c r="A339" s="31" t="s">
        <v>426</v>
      </c>
      <c r="B339" s="31">
        <v>28</v>
      </c>
      <c r="C339" s="32">
        <v>0</v>
      </c>
      <c r="D339" s="21">
        <f>CustomerOrder!F339*B339</f>
        <v>17416</v>
      </c>
      <c r="E339" s="21">
        <f t="shared" si="12"/>
        <v>0</v>
      </c>
      <c r="F339" s="33">
        <f t="shared" si="13"/>
        <v>17416</v>
      </c>
    </row>
    <row r="340" spans="1:6" x14ac:dyDescent="0.3">
      <c r="A340" s="27" t="s">
        <v>427</v>
      </c>
      <c r="B340" s="27">
        <v>32</v>
      </c>
      <c r="C340" s="28">
        <v>0.04</v>
      </c>
      <c r="D340" s="18">
        <f>CustomerOrder!F340*B340</f>
        <v>29696</v>
      </c>
      <c r="E340" s="18">
        <f t="shared" si="12"/>
        <v>1187.8399999999999</v>
      </c>
      <c r="F340" s="29">
        <f t="shared" si="13"/>
        <v>28508.16</v>
      </c>
    </row>
    <row r="341" spans="1:6" x14ac:dyDescent="0.3">
      <c r="A341" s="31" t="s">
        <v>428</v>
      </c>
      <c r="B341" s="31">
        <v>28</v>
      </c>
      <c r="C341" s="32">
        <v>0.04</v>
      </c>
      <c r="D341" s="21">
        <f>CustomerOrder!F341*B341</f>
        <v>38724</v>
      </c>
      <c r="E341" s="21">
        <f t="shared" si="12"/>
        <v>1548.96</v>
      </c>
      <c r="F341" s="33">
        <f t="shared" si="13"/>
        <v>37175.040000000001</v>
      </c>
    </row>
    <row r="342" spans="1:6" x14ac:dyDescent="0.3">
      <c r="A342" s="27" t="s">
        <v>429</v>
      </c>
      <c r="B342" s="27">
        <v>25</v>
      </c>
      <c r="C342" s="28">
        <v>0.04</v>
      </c>
      <c r="D342" s="18">
        <f>CustomerOrder!F342*B342</f>
        <v>52450</v>
      </c>
      <c r="E342" s="18">
        <f t="shared" si="12"/>
        <v>2098</v>
      </c>
      <c r="F342" s="29">
        <f t="shared" si="13"/>
        <v>50352</v>
      </c>
    </row>
    <row r="343" spans="1:6" x14ac:dyDescent="0.3">
      <c r="A343" s="31" t="s">
        <v>430</v>
      </c>
      <c r="B343" s="31">
        <v>29</v>
      </c>
      <c r="C343" s="32">
        <v>0.04</v>
      </c>
      <c r="D343" s="21">
        <f>CustomerOrder!F343*B343</f>
        <v>27956</v>
      </c>
      <c r="E343" s="21">
        <f t="shared" si="12"/>
        <v>1118.24</v>
      </c>
      <c r="F343" s="33">
        <f t="shared" si="13"/>
        <v>26837.759999999998</v>
      </c>
    </row>
    <row r="344" spans="1:6" x14ac:dyDescent="0.3">
      <c r="A344" s="27" t="s">
        <v>431</v>
      </c>
      <c r="B344" s="27">
        <v>23</v>
      </c>
      <c r="C344" s="28">
        <v>0.09</v>
      </c>
      <c r="D344" s="18">
        <f>CustomerOrder!F344*B344</f>
        <v>391</v>
      </c>
      <c r="E344" s="18">
        <f t="shared" si="12"/>
        <v>35.19</v>
      </c>
      <c r="F344" s="29">
        <f t="shared" si="13"/>
        <v>355.81</v>
      </c>
    </row>
    <row r="345" spans="1:6" x14ac:dyDescent="0.3">
      <c r="A345" s="31" t="s">
        <v>432</v>
      </c>
      <c r="B345" s="31">
        <v>19</v>
      </c>
      <c r="C345" s="32">
        <v>0.1</v>
      </c>
      <c r="D345" s="21">
        <f>CustomerOrder!F345*B345</f>
        <v>361</v>
      </c>
      <c r="E345" s="21">
        <f t="shared" si="12"/>
        <v>36.1</v>
      </c>
      <c r="F345" s="33">
        <f t="shared" si="13"/>
        <v>324.89999999999998</v>
      </c>
    </row>
    <row r="346" spans="1:6" x14ac:dyDescent="0.3">
      <c r="A346" s="27" t="s">
        <v>433</v>
      </c>
      <c r="B346" s="27">
        <v>28</v>
      </c>
      <c r="C346" s="28">
        <v>0.08</v>
      </c>
      <c r="D346" s="18">
        <f>CustomerOrder!F346*B346</f>
        <v>840</v>
      </c>
      <c r="E346" s="18">
        <f t="shared" si="12"/>
        <v>67.2</v>
      </c>
      <c r="F346" s="29">
        <f t="shared" si="13"/>
        <v>772.8</v>
      </c>
    </row>
    <row r="347" spans="1:6" x14ac:dyDescent="0.3">
      <c r="A347" s="31" t="s">
        <v>434</v>
      </c>
      <c r="B347" s="31">
        <v>30</v>
      </c>
      <c r="C347" s="32">
        <v>0</v>
      </c>
      <c r="D347" s="21">
        <f>CustomerOrder!F347*B347</f>
        <v>420</v>
      </c>
      <c r="E347" s="21">
        <f t="shared" si="12"/>
        <v>0</v>
      </c>
      <c r="F347" s="33">
        <f t="shared" si="13"/>
        <v>420</v>
      </c>
    </row>
    <row r="348" spans="1:6" x14ac:dyDescent="0.3">
      <c r="A348" s="27" t="s">
        <v>435</v>
      </c>
      <c r="B348" s="27">
        <v>24</v>
      </c>
      <c r="C348" s="28">
        <v>0</v>
      </c>
      <c r="D348" s="18">
        <f>CustomerOrder!F348*B348</f>
        <v>600</v>
      </c>
      <c r="E348" s="18">
        <f t="shared" si="12"/>
        <v>0</v>
      </c>
      <c r="F348" s="29">
        <f t="shared" si="13"/>
        <v>600</v>
      </c>
    </row>
    <row r="349" spans="1:6" x14ac:dyDescent="0.3">
      <c r="A349" s="31" t="s">
        <v>436</v>
      </c>
      <c r="B349" s="31">
        <v>33</v>
      </c>
      <c r="C349" s="32">
        <v>0.12</v>
      </c>
      <c r="D349" s="21">
        <f>CustomerOrder!F349*B349</f>
        <v>4356</v>
      </c>
      <c r="E349" s="21">
        <f t="shared" si="12"/>
        <v>522.72</v>
      </c>
      <c r="F349" s="33">
        <f t="shared" si="13"/>
        <v>3833.2799999999997</v>
      </c>
    </row>
    <row r="350" spans="1:6" x14ac:dyDescent="0.3">
      <c r="A350" s="27" t="s">
        <v>437</v>
      </c>
      <c r="B350" s="27">
        <v>24</v>
      </c>
      <c r="C350" s="28">
        <v>0.13</v>
      </c>
      <c r="D350" s="18">
        <f>CustomerOrder!F350*B350</f>
        <v>2064</v>
      </c>
      <c r="E350" s="18">
        <f t="shared" si="12"/>
        <v>268.32</v>
      </c>
      <c r="F350" s="29">
        <f t="shared" si="13"/>
        <v>1795.68</v>
      </c>
    </row>
    <row r="351" spans="1:6" x14ac:dyDescent="0.3">
      <c r="A351" s="31" t="s">
        <v>438</v>
      </c>
      <c r="B351" s="31">
        <v>22</v>
      </c>
      <c r="C351" s="32">
        <v>0.14000000000000001</v>
      </c>
      <c r="D351" s="21">
        <f>CustomerOrder!F351*B351</f>
        <v>2354</v>
      </c>
      <c r="E351" s="21">
        <f t="shared" si="12"/>
        <v>329.56000000000006</v>
      </c>
      <c r="F351" s="33">
        <f t="shared" si="13"/>
        <v>2024.44</v>
      </c>
    </row>
    <row r="352" spans="1:6" x14ac:dyDescent="0.3">
      <c r="A352" s="27" t="s">
        <v>439</v>
      </c>
      <c r="B352" s="27">
        <v>25</v>
      </c>
      <c r="C352" s="28">
        <v>0.09</v>
      </c>
      <c r="D352" s="18">
        <f>CustomerOrder!F352*B352</f>
        <v>3500</v>
      </c>
      <c r="E352" s="18">
        <f t="shared" si="12"/>
        <v>315</v>
      </c>
      <c r="F352" s="29">
        <f t="shared" si="13"/>
        <v>3185</v>
      </c>
    </row>
    <row r="353" spans="1:6" x14ac:dyDescent="0.3">
      <c r="A353" s="31" t="s">
        <v>440</v>
      </c>
      <c r="B353" s="31">
        <v>29</v>
      </c>
      <c r="C353" s="32">
        <v>0.16</v>
      </c>
      <c r="D353" s="21">
        <f>CustomerOrder!F353*B353</f>
        <v>6612</v>
      </c>
      <c r="E353" s="21">
        <f t="shared" si="12"/>
        <v>1057.92</v>
      </c>
      <c r="F353" s="33">
        <f t="shared" si="13"/>
        <v>5554.08</v>
      </c>
    </row>
    <row r="354" spans="1:6" x14ac:dyDescent="0.3">
      <c r="A354" s="27" t="s">
        <v>441</v>
      </c>
      <c r="B354" s="27">
        <v>28</v>
      </c>
      <c r="C354" s="28">
        <v>0</v>
      </c>
      <c r="D354" s="18">
        <f>CustomerOrder!F354*B354</f>
        <v>3892</v>
      </c>
      <c r="E354" s="18">
        <f t="shared" si="12"/>
        <v>0</v>
      </c>
      <c r="F354" s="29">
        <f t="shared" si="13"/>
        <v>3892</v>
      </c>
    </row>
    <row r="355" spans="1:6" x14ac:dyDescent="0.3">
      <c r="A355" s="31" t="s">
        <v>442</v>
      </c>
      <c r="B355" s="31">
        <v>29</v>
      </c>
      <c r="C355" s="32">
        <v>0.09</v>
      </c>
      <c r="D355" s="21">
        <f>CustomerOrder!F355*B355</f>
        <v>10034</v>
      </c>
      <c r="E355" s="21">
        <f t="shared" si="12"/>
        <v>903.06</v>
      </c>
      <c r="F355" s="33">
        <f t="shared" si="13"/>
        <v>9130.94</v>
      </c>
    </row>
    <row r="356" spans="1:6" x14ac:dyDescent="0.3">
      <c r="A356" s="27" t="s">
        <v>443</v>
      </c>
      <c r="B356" s="27">
        <v>23</v>
      </c>
      <c r="C356" s="28">
        <v>0.08</v>
      </c>
      <c r="D356" s="18">
        <f>CustomerOrder!F356*B356</f>
        <v>3036</v>
      </c>
      <c r="E356" s="18">
        <f t="shared" si="12"/>
        <v>242.88</v>
      </c>
      <c r="F356" s="29">
        <f t="shared" si="13"/>
        <v>2793.12</v>
      </c>
    </row>
    <row r="357" spans="1:6" x14ac:dyDescent="0.3">
      <c r="A357" s="31" t="s">
        <v>444</v>
      </c>
      <c r="B357" s="31">
        <v>35</v>
      </c>
      <c r="C357" s="32">
        <v>0.12</v>
      </c>
      <c r="D357" s="21">
        <f>CustomerOrder!F357*B357</f>
        <v>4900</v>
      </c>
      <c r="E357" s="21">
        <f t="shared" si="12"/>
        <v>588</v>
      </c>
      <c r="F357" s="33">
        <f t="shared" si="13"/>
        <v>4312</v>
      </c>
    </row>
    <row r="358" spans="1:6" x14ac:dyDescent="0.3">
      <c r="A358" s="27" t="s">
        <v>445</v>
      </c>
      <c r="B358" s="27">
        <v>24</v>
      </c>
      <c r="C358" s="28">
        <v>0</v>
      </c>
      <c r="D358" s="18">
        <f>CustomerOrder!F358*B358</f>
        <v>8616</v>
      </c>
      <c r="E358" s="18">
        <f t="shared" si="12"/>
        <v>0</v>
      </c>
      <c r="F358" s="29">
        <f t="shared" si="13"/>
        <v>8616</v>
      </c>
    </row>
    <row r="359" spans="1:6" x14ac:dyDescent="0.3">
      <c r="A359" s="31" t="s">
        <v>446</v>
      </c>
      <c r="B359" s="31">
        <v>24</v>
      </c>
      <c r="C359" s="32">
        <v>0</v>
      </c>
      <c r="D359" s="21">
        <f>CustomerOrder!F359*B359</f>
        <v>5784</v>
      </c>
      <c r="E359" s="21">
        <f t="shared" si="12"/>
        <v>0</v>
      </c>
      <c r="F359" s="33">
        <f t="shared" si="13"/>
        <v>5784</v>
      </c>
    </row>
    <row r="360" spans="1:6" x14ac:dyDescent="0.3">
      <c r="A360" s="27" t="s">
        <v>447</v>
      </c>
      <c r="B360" s="27">
        <v>24</v>
      </c>
      <c r="C360" s="28">
        <v>0</v>
      </c>
      <c r="D360" s="18">
        <f>CustomerOrder!F360*B360</f>
        <v>9984</v>
      </c>
      <c r="E360" s="18">
        <f t="shared" si="12"/>
        <v>0</v>
      </c>
      <c r="F360" s="29">
        <f t="shared" si="13"/>
        <v>9984</v>
      </c>
    </row>
    <row r="361" spans="1:6" x14ac:dyDescent="0.3">
      <c r="A361" s="31" t="s">
        <v>448</v>
      </c>
      <c r="B361" s="31">
        <v>34</v>
      </c>
      <c r="C361" s="32">
        <v>0.04</v>
      </c>
      <c r="D361" s="21">
        <f>CustomerOrder!F361*B361</f>
        <v>11866</v>
      </c>
      <c r="E361" s="21">
        <f t="shared" si="12"/>
        <v>474.64</v>
      </c>
      <c r="F361" s="33">
        <f t="shared" si="13"/>
        <v>11391.36</v>
      </c>
    </row>
    <row r="362" spans="1:6" x14ac:dyDescent="0.3">
      <c r="A362" s="27" t="s">
        <v>449</v>
      </c>
      <c r="B362" s="27">
        <v>21</v>
      </c>
      <c r="C362" s="28">
        <v>0.06</v>
      </c>
      <c r="D362" s="18">
        <f>CustomerOrder!F362*B362</f>
        <v>5943</v>
      </c>
      <c r="E362" s="18">
        <f t="shared" si="12"/>
        <v>356.58</v>
      </c>
      <c r="F362" s="29">
        <f t="shared" si="13"/>
        <v>5586.42</v>
      </c>
    </row>
    <row r="363" spans="1:6" x14ac:dyDescent="0.3">
      <c r="A363" s="31" t="s">
        <v>450</v>
      </c>
      <c r="B363" s="31">
        <v>24</v>
      </c>
      <c r="C363" s="32">
        <v>0.05</v>
      </c>
      <c r="D363" s="21">
        <f>CustomerOrder!F363*B363</f>
        <v>11808</v>
      </c>
      <c r="E363" s="21">
        <f t="shared" si="12"/>
        <v>590.4</v>
      </c>
      <c r="F363" s="33">
        <f t="shared" si="13"/>
        <v>11217.6</v>
      </c>
    </row>
    <row r="364" spans="1:6" x14ac:dyDescent="0.3">
      <c r="A364" s="27" t="s">
        <v>451</v>
      </c>
      <c r="B364" s="27">
        <v>27</v>
      </c>
      <c r="C364" s="28">
        <v>0.06</v>
      </c>
      <c r="D364" s="18">
        <f>CustomerOrder!F364*B364</f>
        <v>5562</v>
      </c>
      <c r="E364" s="18">
        <f t="shared" si="12"/>
        <v>333.71999999999997</v>
      </c>
      <c r="F364" s="29">
        <f t="shared" si="13"/>
        <v>5228.28</v>
      </c>
    </row>
    <row r="365" spans="1:6" x14ac:dyDescent="0.3">
      <c r="A365" s="31" t="s">
        <v>452</v>
      </c>
      <c r="B365" s="31">
        <v>27</v>
      </c>
      <c r="C365" s="32">
        <v>0</v>
      </c>
      <c r="D365" s="21">
        <f>CustomerOrder!F365*B365</f>
        <v>729</v>
      </c>
      <c r="E365" s="21">
        <f t="shared" si="12"/>
        <v>0</v>
      </c>
      <c r="F365" s="33">
        <f t="shared" si="13"/>
        <v>729</v>
      </c>
    </row>
    <row r="366" spans="1:6" x14ac:dyDescent="0.3">
      <c r="A366" s="27" t="s">
        <v>453</v>
      </c>
      <c r="B366" s="27">
        <v>29</v>
      </c>
      <c r="C366" s="28">
        <v>0</v>
      </c>
      <c r="D366" s="18">
        <f>CustomerOrder!F366*B366</f>
        <v>464</v>
      </c>
      <c r="E366" s="18">
        <f t="shared" si="12"/>
        <v>0</v>
      </c>
      <c r="F366" s="29">
        <f t="shared" si="13"/>
        <v>464</v>
      </c>
    </row>
    <row r="367" spans="1:6" x14ac:dyDescent="0.3">
      <c r="A367" s="31" t="s">
        <v>454</v>
      </c>
      <c r="B367" s="31">
        <v>33</v>
      </c>
      <c r="C367" s="32">
        <v>0.09</v>
      </c>
      <c r="D367" s="21">
        <f>CustomerOrder!F367*B367</f>
        <v>2739</v>
      </c>
      <c r="E367" s="21">
        <f t="shared" si="12"/>
        <v>246.51</v>
      </c>
      <c r="F367" s="33">
        <f t="shared" si="13"/>
        <v>2492.4899999999998</v>
      </c>
    </row>
    <row r="368" spans="1:6" x14ac:dyDescent="0.3">
      <c r="A368" s="27" t="s">
        <v>455</v>
      </c>
      <c r="B368" s="27">
        <v>23</v>
      </c>
      <c r="C368" s="28">
        <v>0.13</v>
      </c>
      <c r="D368" s="18">
        <f>CustomerOrder!F368*B368</f>
        <v>2323</v>
      </c>
      <c r="E368" s="18">
        <f t="shared" si="12"/>
        <v>301.99</v>
      </c>
      <c r="F368" s="29">
        <f t="shared" si="13"/>
        <v>2021.01</v>
      </c>
    </row>
    <row r="369" spans="1:6" x14ac:dyDescent="0.3">
      <c r="A369" s="31" t="s">
        <v>456</v>
      </c>
      <c r="B369" s="31">
        <v>24</v>
      </c>
      <c r="C369" s="32">
        <v>0.13</v>
      </c>
      <c r="D369" s="21">
        <f>CustomerOrder!F369*B369</f>
        <v>2544</v>
      </c>
      <c r="E369" s="21">
        <f t="shared" si="12"/>
        <v>330.72</v>
      </c>
      <c r="F369" s="33">
        <f t="shared" si="13"/>
        <v>2213.2799999999997</v>
      </c>
    </row>
    <row r="370" spans="1:6" x14ac:dyDescent="0.3">
      <c r="A370" s="27" t="s">
        <v>457</v>
      </c>
      <c r="B370" s="27">
        <v>26</v>
      </c>
      <c r="C370" s="28">
        <v>0.13</v>
      </c>
      <c r="D370" s="18">
        <f>CustomerOrder!F370*B370</f>
        <v>4134</v>
      </c>
      <c r="E370" s="18">
        <f t="shared" si="12"/>
        <v>537.42000000000007</v>
      </c>
      <c r="F370" s="29">
        <f t="shared" si="13"/>
        <v>3596.58</v>
      </c>
    </row>
    <row r="371" spans="1:6" x14ac:dyDescent="0.3">
      <c r="A371" s="31" t="s">
        <v>458</v>
      </c>
      <c r="B371" s="31">
        <v>23</v>
      </c>
      <c r="C371" s="32">
        <v>0.12</v>
      </c>
      <c r="D371" s="21">
        <f>CustomerOrder!F371*B371</f>
        <v>7406</v>
      </c>
      <c r="E371" s="21">
        <f t="shared" si="12"/>
        <v>888.71999999999991</v>
      </c>
      <c r="F371" s="33">
        <f t="shared" si="13"/>
        <v>6517.28</v>
      </c>
    </row>
    <row r="372" spans="1:6" x14ac:dyDescent="0.3">
      <c r="A372" s="27" t="s">
        <v>459</v>
      </c>
      <c r="B372" s="27">
        <v>33</v>
      </c>
      <c r="C372" s="28">
        <v>0</v>
      </c>
      <c r="D372" s="18">
        <f>CustomerOrder!F372*B372</f>
        <v>6732</v>
      </c>
      <c r="E372" s="18">
        <f t="shared" si="12"/>
        <v>0</v>
      </c>
      <c r="F372" s="29">
        <f t="shared" si="13"/>
        <v>6732</v>
      </c>
    </row>
    <row r="373" spans="1:6" x14ac:dyDescent="0.3">
      <c r="A373" s="31" t="s">
        <v>460</v>
      </c>
      <c r="B373" s="31">
        <v>26</v>
      </c>
      <c r="C373" s="32">
        <v>0.08</v>
      </c>
      <c r="D373" s="21">
        <f>CustomerOrder!F373*B373</f>
        <v>8866</v>
      </c>
      <c r="E373" s="21">
        <f t="shared" si="12"/>
        <v>709.28</v>
      </c>
      <c r="F373" s="33">
        <f t="shared" si="13"/>
        <v>8156.72</v>
      </c>
    </row>
    <row r="374" spans="1:6" x14ac:dyDescent="0.3">
      <c r="A374" s="27" t="s">
        <v>461</v>
      </c>
      <c r="B374" s="27">
        <v>35</v>
      </c>
      <c r="C374" s="28">
        <v>0.11</v>
      </c>
      <c r="D374" s="18">
        <f>CustomerOrder!F374*B374</f>
        <v>7875</v>
      </c>
      <c r="E374" s="18">
        <f t="shared" si="12"/>
        <v>866.25</v>
      </c>
      <c r="F374" s="29">
        <f t="shared" si="13"/>
        <v>7008.75</v>
      </c>
    </row>
    <row r="375" spans="1:6" x14ac:dyDescent="0.3">
      <c r="A375" s="31" t="s">
        <v>462</v>
      </c>
      <c r="B375" s="31">
        <v>23</v>
      </c>
      <c r="C375" s="32">
        <v>0.12</v>
      </c>
      <c r="D375" s="21">
        <f>CustomerOrder!F375*B375</f>
        <v>3910</v>
      </c>
      <c r="E375" s="21">
        <f t="shared" si="12"/>
        <v>469.2</v>
      </c>
      <c r="F375" s="33">
        <f t="shared" si="13"/>
        <v>3440.8</v>
      </c>
    </row>
    <row r="376" spans="1:6" x14ac:dyDescent="0.3">
      <c r="A376" s="27" t="s">
        <v>463</v>
      </c>
      <c r="B376" s="27">
        <v>22</v>
      </c>
      <c r="C376" s="28">
        <v>0</v>
      </c>
      <c r="D376" s="18">
        <f>CustomerOrder!F376*B376</f>
        <v>5368</v>
      </c>
      <c r="E376" s="18">
        <f t="shared" si="12"/>
        <v>0</v>
      </c>
      <c r="F376" s="29">
        <f t="shared" si="13"/>
        <v>5368</v>
      </c>
    </row>
    <row r="377" spans="1:6" x14ac:dyDescent="0.3">
      <c r="A377" s="31" t="s">
        <v>464</v>
      </c>
      <c r="B377" s="31">
        <v>21</v>
      </c>
      <c r="C377" s="32">
        <v>0</v>
      </c>
      <c r="D377" s="21">
        <f>CustomerOrder!F377*B377</f>
        <v>8442</v>
      </c>
      <c r="E377" s="21">
        <f t="shared" si="12"/>
        <v>0</v>
      </c>
      <c r="F377" s="33">
        <f t="shared" si="13"/>
        <v>8442</v>
      </c>
    </row>
    <row r="378" spans="1:6" x14ac:dyDescent="0.3">
      <c r="A378" s="27" t="s">
        <v>465</v>
      </c>
      <c r="B378" s="27">
        <v>25</v>
      </c>
      <c r="C378" s="28">
        <v>0</v>
      </c>
      <c r="D378" s="18">
        <f>CustomerOrder!F378*B378</f>
        <v>7050</v>
      </c>
      <c r="E378" s="18">
        <f t="shared" si="12"/>
        <v>0</v>
      </c>
      <c r="F378" s="29">
        <f t="shared" si="13"/>
        <v>7050</v>
      </c>
    </row>
    <row r="379" spans="1:6" x14ac:dyDescent="0.3">
      <c r="A379" s="31" t="s">
        <v>466</v>
      </c>
      <c r="B379" s="31">
        <v>34</v>
      </c>
      <c r="C379" s="32">
        <v>0.05</v>
      </c>
      <c r="D379" s="21">
        <f>CustomerOrder!F379*B379</f>
        <v>17238</v>
      </c>
      <c r="E379" s="21">
        <f t="shared" si="12"/>
        <v>861.90000000000009</v>
      </c>
      <c r="F379" s="33">
        <f t="shared" si="13"/>
        <v>16376.1</v>
      </c>
    </row>
    <row r="380" spans="1:6" x14ac:dyDescent="0.3">
      <c r="A380" s="27" t="s">
        <v>467</v>
      </c>
      <c r="B380" s="27">
        <v>26</v>
      </c>
      <c r="C380" s="28">
        <v>0.05</v>
      </c>
      <c r="D380" s="18">
        <f>CustomerOrder!F380*B380</f>
        <v>8814</v>
      </c>
      <c r="E380" s="18">
        <f t="shared" si="12"/>
        <v>440.70000000000005</v>
      </c>
      <c r="F380" s="29">
        <f t="shared" si="13"/>
        <v>8373.2999999999993</v>
      </c>
    </row>
    <row r="381" spans="1:6" x14ac:dyDescent="0.3">
      <c r="A381" s="31" t="s">
        <v>468</v>
      </c>
      <c r="B381" s="31">
        <v>32</v>
      </c>
      <c r="C381" s="32">
        <v>0.05</v>
      </c>
      <c r="D381" s="21">
        <f>CustomerOrder!F381*B381</f>
        <v>9568</v>
      </c>
      <c r="E381" s="21">
        <f t="shared" si="12"/>
        <v>478.40000000000003</v>
      </c>
      <c r="F381" s="33">
        <f t="shared" si="13"/>
        <v>9089.6</v>
      </c>
    </row>
    <row r="382" spans="1:6" x14ac:dyDescent="0.3">
      <c r="A382" s="27" t="s">
        <v>469</v>
      </c>
      <c r="B382" s="27">
        <v>22</v>
      </c>
      <c r="C382" s="28">
        <v>0.06</v>
      </c>
      <c r="D382" s="18">
        <f>CustomerOrder!F382*B382</f>
        <v>8910</v>
      </c>
      <c r="E382" s="18">
        <f t="shared" si="12"/>
        <v>534.6</v>
      </c>
      <c r="F382" s="29">
        <f t="shared" si="13"/>
        <v>8375.4</v>
      </c>
    </row>
    <row r="383" spans="1:6" x14ac:dyDescent="0.3">
      <c r="A383" s="31" t="s">
        <v>470</v>
      </c>
      <c r="B383" s="31">
        <v>22</v>
      </c>
      <c r="C383" s="32">
        <v>0</v>
      </c>
      <c r="D383" s="21">
        <f>CustomerOrder!F383*B383</f>
        <v>396</v>
      </c>
      <c r="E383" s="21">
        <f t="shared" si="12"/>
        <v>0</v>
      </c>
      <c r="F383" s="33">
        <f t="shared" si="13"/>
        <v>396</v>
      </c>
    </row>
    <row r="384" spans="1:6" x14ac:dyDescent="0.3">
      <c r="A384" s="27" t="s">
        <v>471</v>
      </c>
      <c r="B384" s="27">
        <v>22</v>
      </c>
      <c r="C384" s="28">
        <v>0</v>
      </c>
      <c r="D384" s="18">
        <f>CustomerOrder!F384*B384</f>
        <v>418</v>
      </c>
      <c r="E384" s="18">
        <f t="shared" si="12"/>
        <v>0</v>
      </c>
      <c r="F384" s="29">
        <f t="shared" si="13"/>
        <v>418</v>
      </c>
    </row>
    <row r="385" spans="1:6" x14ac:dyDescent="0.3">
      <c r="A385" s="31" t="s">
        <v>472</v>
      </c>
      <c r="B385" s="31">
        <v>33</v>
      </c>
      <c r="C385" s="32">
        <v>0.15</v>
      </c>
      <c r="D385" s="21">
        <f>CustomerOrder!F385*B385</f>
        <v>4950</v>
      </c>
      <c r="E385" s="21">
        <f t="shared" si="12"/>
        <v>742.5</v>
      </c>
      <c r="F385" s="33">
        <f t="shared" si="13"/>
        <v>4207.5</v>
      </c>
    </row>
    <row r="386" spans="1:6" x14ac:dyDescent="0.3">
      <c r="A386" s="27" t="s">
        <v>473</v>
      </c>
      <c r="B386" s="27">
        <v>21</v>
      </c>
      <c r="C386" s="28">
        <v>0.14000000000000001</v>
      </c>
      <c r="D386" s="18">
        <f>CustomerOrder!F386*B386</f>
        <v>1386</v>
      </c>
      <c r="E386" s="18">
        <f t="shared" si="12"/>
        <v>194.04000000000002</v>
      </c>
      <c r="F386" s="29">
        <f t="shared" si="13"/>
        <v>1191.96</v>
      </c>
    </row>
    <row r="387" spans="1:6" x14ac:dyDescent="0.3">
      <c r="A387" s="31" t="s">
        <v>474</v>
      </c>
      <c r="B387" s="31">
        <v>33</v>
      </c>
      <c r="C387" s="32">
        <v>0.1</v>
      </c>
      <c r="D387" s="21">
        <f>CustomerOrder!F387*B387</f>
        <v>7095</v>
      </c>
      <c r="E387" s="21">
        <f t="shared" si="12"/>
        <v>709.5</v>
      </c>
      <c r="F387" s="33">
        <f t="shared" si="13"/>
        <v>6385.5</v>
      </c>
    </row>
    <row r="388" spans="1:6" x14ac:dyDescent="0.3">
      <c r="A388" s="27" t="s">
        <v>475</v>
      </c>
      <c r="B388" s="27">
        <v>28</v>
      </c>
      <c r="C388" s="28">
        <v>0.11</v>
      </c>
      <c r="D388" s="18">
        <f>CustomerOrder!F388*B388</f>
        <v>4312</v>
      </c>
      <c r="E388" s="18">
        <f t="shared" si="12"/>
        <v>474.32</v>
      </c>
      <c r="F388" s="29">
        <f t="shared" si="13"/>
        <v>3837.68</v>
      </c>
    </row>
    <row r="389" spans="1:6" x14ac:dyDescent="0.3">
      <c r="A389" s="31" t="s">
        <v>476</v>
      </c>
      <c r="B389" s="31">
        <v>26</v>
      </c>
      <c r="C389" s="32">
        <v>0.11</v>
      </c>
      <c r="D389" s="21">
        <f>CustomerOrder!F389*B389</f>
        <v>8814</v>
      </c>
      <c r="E389" s="21">
        <f t="shared" ref="E389:E428" si="14">D389*C389</f>
        <v>969.54</v>
      </c>
      <c r="F389" s="33">
        <f t="shared" ref="F389:F428" si="15">D389-E389</f>
        <v>7844.46</v>
      </c>
    </row>
    <row r="390" spans="1:6" x14ac:dyDescent="0.3">
      <c r="A390" s="27" t="s">
        <v>477</v>
      </c>
      <c r="B390" s="27">
        <v>24</v>
      </c>
      <c r="C390" s="28">
        <v>0</v>
      </c>
      <c r="D390" s="18">
        <f>CustomerOrder!F390*B390</f>
        <v>3456</v>
      </c>
      <c r="E390" s="18">
        <f t="shared" si="14"/>
        <v>0</v>
      </c>
      <c r="F390" s="29">
        <f t="shared" si="15"/>
        <v>3456</v>
      </c>
    </row>
    <row r="391" spans="1:6" x14ac:dyDescent="0.3">
      <c r="A391" s="31" t="s">
        <v>478</v>
      </c>
      <c r="B391" s="31">
        <v>35</v>
      </c>
      <c r="C391" s="32">
        <v>0.11</v>
      </c>
      <c r="D391" s="21">
        <f>CustomerOrder!F391*B391</f>
        <v>8610</v>
      </c>
      <c r="E391" s="21">
        <f t="shared" si="14"/>
        <v>947.1</v>
      </c>
      <c r="F391" s="33">
        <f t="shared" si="15"/>
        <v>7662.9</v>
      </c>
    </row>
    <row r="392" spans="1:6" x14ac:dyDescent="0.3">
      <c r="A392" s="27" t="s">
        <v>479</v>
      </c>
      <c r="B392" s="27">
        <v>24</v>
      </c>
      <c r="C392" s="28">
        <v>0.1</v>
      </c>
      <c r="D392" s="18">
        <f>CustomerOrder!F392*B392</f>
        <v>3912</v>
      </c>
      <c r="E392" s="18">
        <f t="shared" si="14"/>
        <v>391.20000000000005</v>
      </c>
      <c r="F392" s="29">
        <f t="shared" si="15"/>
        <v>3520.8</v>
      </c>
    </row>
    <row r="393" spans="1:6" x14ac:dyDescent="0.3">
      <c r="A393" s="31" t="s">
        <v>480</v>
      </c>
      <c r="B393" s="31">
        <v>28</v>
      </c>
      <c r="C393" s="32">
        <v>0.1</v>
      </c>
      <c r="D393" s="21">
        <f>CustomerOrder!F393*B393</f>
        <v>3360</v>
      </c>
      <c r="E393" s="21">
        <f t="shared" si="14"/>
        <v>336</v>
      </c>
      <c r="F393" s="33">
        <f t="shared" si="15"/>
        <v>3024</v>
      </c>
    </row>
    <row r="394" spans="1:6" x14ac:dyDescent="0.3">
      <c r="A394" s="27" t="s">
        <v>481</v>
      </c>
      <c r="B394" s="27">
        <v>27</v>
      </c>
      <c r="C394" s="28">
        <v>0</v>
      </c>
      <c r="D394" s="18">
        <f>CustomerOrder!F394*B394</f>
        <v>11988</v>
      </c>
      <c r="E394" s="18">
        <f t="shared" si="14"/>
        <v>0</v>
      </c>
      <c r="F394" s="29">
        <f t="shared" si="15"/>
        <v>11988</v>
      </c>
    </row>
    <row r="395" spans="1:6" x14ac:dyDescent="0.3">
      <c r="A395" s="31" t="s">
        <v>482</v>
      </c>
      <c r="B395" s="31">
        <v>24</v>
      </c>
      <c r="C395" s="32">
        <v>0</v>
      </c>
      <c r="D395" s="21">
        <f>CustomerOrder!F395*B395</f>
        <v>9864</v>
      </c>
      <c r="E395" s="21">
        <f t="shared" si="14"/>
        <v>0</v>
      </c>
      <c r="F395" s="33">
        <f t="shared" si="15"/>
        <v>9864</v>
      </c>
    </row>
    <row r="396" spans="1:6" x14ac:dyDescent="0.3">
      <c r="A396" s="27" t="s">
        <v>483</v>
      </c>
      <c r="B396" s="27">
        <v>29</v>
      </c>
      <c r="C396" s="28">
        <v>0</v>
      </c>
      <c r="D396" s="18">
        <f>CustomerOrder!F396*B396</f>
        <v>8961</v>
      </c>
      <c r="E396" s="18">
        <f t="shared" si="14"/>
        <v>0</v>
      </c>
      <c r="F396" s="29">
        <f t="shared" si="15"/>
        <v>8961</v>
      </c>
    </row>
    <row r="397" spans="1:6" x14ac:dyDescent="0.3">
      <c r="A397" s="31" t="s">
        <v>484</v>
      </c>
      <c r="B397" s="31">
        <v>26</v>
      </c>
      <c r="C397" s="32">
        <v>0.05</v>
      </c>
      <c r="D397" s="21">
        <f>CustomerOrder!F397*B397</f>
        <v>8242</v>
      </c>
      <c r="E397" s="21">
        <f t="shared" si="14"/>
        <v>412.1</v>
      </c>
      <c r="F397" s="33">
        <f t="shared" si="15"/>
        <v>7829.9</v>
      </c>
    </row>
    <row r="398" spans="1:6" x14ac:dyDescent="0.3">
      <c r="A398" s="27" t="s">
        <v>485</v>
      </c>
      <c r="B398" s="27">
        <v>21</v>
      </c>
      <c r="C398" s="28">
        <v>0.06</v>
      </c>
      <c r="D398" s="18">
        <f>CustomerOrder!F398*B398</f>
        <v>8085</v>
      </c>
      <c r="E398" s="18">
        <f t="shared" si="14"/>
        <v>485.09999999999997</v>
      </c>
      <c r="F398" s="29">
        <f t="shared" si="15"/>
        <v>7599.9</v>
      </c>
    </row>
    <row r="399" spans="1:6" x14ac:dyDescent="0.3">
      <c r="A399" s="31" t="s">
        <v>486</v>
      </c>
      <c r="B399" s="31">
        <v>31</v>
      </c>
      <c r="C399" s="32">
        <v>0.04</v>
      </c>
      <c r="D399" s="21">
        <f>CustomerOrder!F399*B399</f>
        <v>13857</v>
      </c>
      <c r="E399" s="21">
        <f t="shared" si="14"/>
        <v>554.28</v>
      </c>
      <c r="F399" s="33">
        <f t="shared" si="15"/>
        <v>13302.72</v>
      </c>
    </row>
    <row r="400" spans="1:6" x14ac:dyDescent="0.3">
      <c r="A400" s="27" t="s">
        <v>487</v>
      </c>
      <c r="B400" s="27">
        <v>27</v>
      </c>
      <c r="C400" s="28">
        <v>0.06</v>
      </c>
      <c r="D400" s="18">
        <f>CustomerOrder!F400*B400</f>
        <v>4104</v>
      </c>
      <c r="E400" s="18">
        <f t="shared" si="14"/>
        <v>246.23999999999998</v>
      </c>
      <c r="F400" s="29">
        <f t="shared" si="15"/>
        <v>3857.76</v>
      </c>
    </row>
    <row r="401" spans="1:6" x14ac:dyDescent="0.3">
      <c r="A401" s="31" t="s">
        <v>488</v>
      </c>
      <c r="B401" s="31">
        <v>26</v>
      </c>
      <c r="C401" s="32">
        <v>0</v>
      </c>
      <c r="D401" s="21">
        <f>CustomerOrder!F401*B401</f>
        <v>624</v>
      </c>
      <c r="E401" s="21">
        <f t="shared" si="14"/>
        <v>0</v>
      </c>
      <c r="F401" s="33">
        <f t="shared" si="15"/>
        <v>624</v>
      </c>
    </row>
    <row r="402" spans="1:6" x14ac:dyDescent="0.3">
      <c r="A402" s="27" t="s">
        <v>489</v>
      </c>
      <c r="B402" s="27">
        <v>24</v>
      </c>
      <c r="C402" s="28">
        <v>0</v>
      </c>
      <c r="D402" s="18">
        <f>CustomerOrder!F402*B402</f>
        <v>504</v>
      </c>
      <c r="E402" s="18">
        <f t="shared" si="14"/>
        <v>0</v>
      </c>
      <c r="F402" s="29">
        <f t="shared" si="15"/>
        <v>504</v>
      </c>
    </row>
    <row r="403" spans="1:6" x14ac:dyDescent="0.3">
      <c r="A403" s="31" t="s">
        <v>490</v>
      </c>
      <c r="B403" s="31">
        <v>22</v>
      </c>
      <c r="C403" s="32">
        <v>0.14000000000000001</v>
      </c>
      <c r="D403" s="21">
        <f>CustomerOrder!F403*B403</f>
        <v>2156</v>
      </c>
      <c r="E403" s="21">
        <f t="shared" si="14"/>
        <v>301.84000000000003</v>
      </c>
      <c r="F403" s="33">
        <f t="shared" si="15"/>
        <v>1854.1599999999999</v>
      </c>
    </row>
    <row r="404" spans="1:6" x14ac:dyDescent="0.3">
      <c r="A404" s="27" t="s">
        <v>491</v>
      </c>
      <c r="B404" s="27">
        <v>23</v>
      </c>
      <c r="C404" s="28">
        <v>0.15</v>
      </c>
      <c r="D404" s="18">
        <f>CustomerOrder!F404*B404</f>
        <v>4416</v>
      </c>
      <c r="E404" s="18">
        <f t="shared" si="14"/>
        <v>662.4</v>
      </c>
      <c r="F404" s="29">
        <f t="shared" si="15"/>
        <v>3753.6</v>
      </c>
    </row>
    <row r="405" spans="1:6" x14ac:dyDescent="0.3">
      <c r="A405" s="31" t="s">
        <v>492</v>
      </c>
      <c r="B405" s="31">
        <v>24</v>
      </c>
      <c r="C405" s="32">
        <v>0.13</v>
      </c>
      <c r="D405" s="21">
        <f>CustomerOrder!F405*B405</f>
        <v>3432</v>
      </c>
      <c r="E405" s="21">
        <f t="shared" si="14"/>
        <v>446.16</v>
      </c>
      <c r="F405" s="33">
        <f t="shared" si="15"/>
        <v>2985.84</v>
      </c>
    </row>
    <row r="406" spans="1:6" x14ac:dyDescent="0.3">
      <c r="A406" s="27" t="s">
        <v>493</v>
      </c>
      <c r="B406" s="27">
        <v>29</v>
      </c>
      <c r="C406" s="28">
        <v>0.1</v>
      </c>
      <c r="D406" s="18">
        <f>CustomerOrder!F406*B406</f>
        <v>3364</v>
      </c>
      <c r="E406" s="18">
        <f t="shared" si="14"/>
        <v>336.40000000000003</v>
      </c>
      <c r="F406" s="29">
        <f t="shared" si="15"/>
        <v>3027.6</v>
      </c>
    </row>
    <row r="407" spans="1:6" x14ac:dyDescent="0.3">
      <c r="A407" s="31" t="s">
        <v>494</v>
      </c>
      <c r="B407" s="31">
        <v>34</v>
      </c>
      <c r="C407" s="32">
        <v>0.14000000000000001</v>
      </c>
      <c r="D407" s="21">
        <f>CustomerOrder!F407*B407</f>
        <v>10880</v>
      </c>
      <c r="E407" s="21">
        <f t="shared" si="14"/>
        <v>1523.2</v>
      </c>
      <c r="F407" s="33">
        <f t="shared" si="15"/>
        <v>9356.7999999999993</v>
      </c>
    </row>
    <row r="408" spans="1:6" x14ac:dyDescent="0.3">
      <c r="A408" s="27" t="s">
        <v>495</v>
      </c>
      <c r="B408" s="27">
        <v>27</v>
      </c>
      <c r="C408" s="28">
        <v>0</v>
      </c>
      <c r="D408" s="18">
        <f>CustomerOrder!F408*B408</f>
        <v>6642</v>
      </c>
      <c r="E408" s="18">
        <f t="shared" si="14"/>
        <v>0</v>
      </c>
      <c r="F408" s="29">
        <f t="shared" si="15"/>
        <v>6642</v>
      </c>
    </row>
    <row r="409" spans="1:6" x14ac:dyDescent="0.3">
      <c r="A409" s="31" t="s">
        <v>496</v>
      </c>
      <c r="B409" s="31">
        <v>33</v>
      </c>
      <c r="C409" s="32">
        <v>0.1</v>
      </c>
      <c r="D409" s="21">
        <f>CustomerOrder!F409*B409</f>
        <v>11616</v>
      </c>
      <c r="E409" s="21">
        <f t="shared" si="14"/>
        <v>1161.6000000000001</v>
      </c>
      <c r="F409" s="33">
        <f t="shared" si="15"/>
        <v>10454.4</v>
      </c>
    </row>
    <row r="410" spans="1:6" x14ac:dyDescent="0.3">
      <c r="A410" s="27" t="s">
        <v>497</v>
      </c>
      <c r="B410" s="27">
        <v>28</v>
      </c>
      <c r="C410" s="28">
        <v>0.1</v>
      </c>
      <c r="D410" s="18">
        <f>CustomerOrder!F410*B410</f>
        <v>5824</v>
      </c>
      <c r="E410" s="18">
        <f t="shared" si="14"/>
        <v>582.4</v>
      </c>
      <c r="F410" s="29">
        <f t="shared" si="15"/>
        <v>5241.6000000000004</v>
      </c>
    </row>
    <row r="411" spans="1:6" x14ac:dyDescent="0.3">
      <c r="A411" s="31" t="s">
        <v>498</v>
      </c>
      <c r="B411" s="31">
        <v>32</v>
      </c>
      <c r="C411" s="32">
        <v>0.12</v>
      </c>
      <c r="D411" s="21">
        <f>CustomerOrder!F411*B411</f>
        <v>5952</v>
      </c>
      <c r="E411" s="21">
        <f t="shared" si="14"/>
        <v>714.24</v>
      </c>
      <c r="F411" s="33">
        <f t="shared" si="15"/>
        <v>5237.76</v>
      </c>
    </row>
    <row r="412" spans="1:6" x14ac:dyDescent="0.3">
      <c r="A412" s="27" t="s">
        <v>499</v>
      </c>
      <c r="B412" s="27">
        <v>24</v>
      </c>
      <c r="C412" s="28">
        <v>0</v>
      </c>
      <c r="D412" s="18">
        <f>CustomerOrder!F412*B412</f>
        <v>7272</v>
      </c>
      <c r="E412" s="18">
        <f t="shared" si="14"/>
        <v>0</v>
      </c>
      <c r="F412" s="29">
        <f t="shared" si="15"/>
        <v>7272</v>
      </c>
    </row>
    <row r="413" spans="1:6" x14ac:dyDescent="0.3">
      <c r="A413" s="31" t="s">
        <v>500</v>
      </c>
      <c r="B413" s="31">
        <v>26</v>
      </c>
      <c r="C413" s="32">
        <v>0</v>
      </c>
      <c r="D413" s="21">
        <f>CustomerOrder!F413*B413</f>
        <v>5694</v>
      </c>
      <c r="E413" s="21">
        <f t="shared" si="14"/>
        <v>0</v>
      </c>
      <c r="F413" s="33">
        <f t="shared" si="15"/>
        <v>5694</v>
      </c>
    </row>
    <row r="414" spans="1:6" x14ac:dyDescent="0.3">
      <c r="A414" s="27" t="s">
        <v>501</v>
      </c>
      <c r="B414" s="27">
        <v>24</v>
      </c>
      <c r="C414" s="28">
        <v>0</v>
      </c>
      <c r="D414" s="18">
        <f>CustomerOrder!F414*B414</f>
        <v>12720</v>
      </c>
      <c r="E414" s="18">
        <f t="shared" si="14"/>
        <v>0</v>
      </c>
      <c r="F414" s="29">
        <f t="shared" si="15"/>
        <v>12720</v>
      </c>
    </row>
    <row r="415" spans="1:6" x14ac:dyDescent="0.3">
      <c r="A415" s="31" t="s">
        <v>502</v>
      </c>
      <c r="B415" s="31">
        <v>28</v>
      </c>
      <c r="C415" s="32">
        <v>0.04</v>
      </c>
      <c r="D415" s="21">
        <f>CustomerOrder!F415*B415</f>
        <v>4088</v>
      </c>
      <c r="E415" s="21">
        <f t="shared" si="14"/>
        <v>163.52000000000001</v>
      </c>
      <c r="F415" s="33">
        <f t="shared" si="15"/>
        <v>3924.48</v>
      </c>
    </row>
    <row r="416" spans="1:6" x14ac:dyDescent="0.3">
      <c r="A416" s="27" t="s">
        <v>503</v>
      </c>
      <c r="B416" s="27">
        <v>30</v>
      </c>
      <c r="C416" s="28">
        <v>0.05</v>
      </c>
      <c r="D416" s="18">
        <f>CustomerOrder!F416*B416</f>
        <v>14490</v>
      </c>
      <c r="E416" s="18">
        <f t="shared" si="14"/>
        <v>724.5</v>
      </c>
      <c r="F416" s="29">
        <f t="shared" si="15"/>
        <v>13765.5</v>
      </c>
    </row>
    <row r="417" spans="1:6" x14ac:dyDescent="0.3">
      <c r="A417" s="31" t="s">
        <v>504</v>
      </c>
      <c r="B417" s="31">
        <v>22</v>
      </c>
      <c r="C417" s="32">
        <v>0.04</v>
      </c>
      <c r="D417" s="21">
        <f>CustomerOrder!F417*B417</f>
        <v>7062</v>
      </c>
      <c r="E417" s="21">
        <f t="shared" si="14"/>
        <v>282.48</v>
      </c>
      <c r="F417" s="33">
        <f t="shared" si="15"/>
        <v>6779.52</v>
      </c>
    </row>
    <row r="418" spans="1:6" x14ac:dyDescent="0.3">
      <c r="A418" s="27" t="s">
        <v>505</v>
      </c>
      <c r="B418" s="27">
        <v>27</v>
      </c>
      <c r="C418" s="28">
        <v>0.05</v>
      </c>
      <c r="D418" s="18">
        <f>CustomerOrder!F418*B418</f>
        <v>3159</v>
      </c>
      <c r="E418" s="18">
        <f t="shared" si="14"/>
        <v>157.95000000000002</v>
      </c>
      <c r="F418" s="29">
        <f t="shared" si="15"/>
        <v>3001.05</v>
      </c>
    </row>
    <row r="419" spans="1:6" x14ac:dyDescent="0.3">
      <c r="A419" s="31" t="s">
        <v>506</v>
      </c>
      <c r="B419" s="31">
        <v>23</v>
      </c>
      <c r="C419" s="32">
        <v>0.11</v>
      </c>
      <c r="D419" s="21">
        <f>CustomerOrder!F419*B419</f>
        <v>7636</v>
      </c>
      <c r="E419" s="21">
        <f t="shared" si="14"/>
        <v>839.96</v>
      </c>
      <c r="F419" s="33">
        <f t="shared" si="15"/>
        <v>6796.04</v>
      </c>
    </row>
    <row r="420" spans="1:6" x14ac:dyDescent="0.3">
      <c r="A420" s="27" t="s">
        <v>507</v>
      </c>
      <c r="B420" s="27">
        <v>32</v>
      </c>
      <c r="C420" s="28">
        <v>0</v>
      </c>
      <c r="D420" s="18">
        <f>CustomerOrder!F420*B420</f>
        <v>13952</v>
      </c>
      <c r="E420" s="18">
        <f t="shared" si="14"/>
        <v>0</v>
      </c>
      <c r="F420" s="29">
        <f t="shared" si="15"/>
        <v>13952</v>
      </c>
    </row>
    <row r="421" spans="1:6" x14ac:dyDescent="0.3">
      <c r="A421" s="31" t="s">
        <v>508</v>
      </c>
      <c r="B421" s="31">
        <v>25</v>
      </c>
      <c r="C421" s="32">
        <v>0</v>
      </c>
      <c r="D421" s="21">
        <f>CustomerOrder!F421*B421</f>
        <v>6675</v>
      </c>
      <c r="E421" s="21">
        <f t="shared" si="14"/>
        <v>0</v>
      </c>
      <c r="F421" s="33">
        <f t="shared" si="15"/>
        <v>6675</v>
      </c>
    </row>
    <row r="422" spans="1:6" x14ac:dyDescent="0.3">
      <c r="A422" s="27" t="s">
        <v>509</v>
      </c>
      <c r="B422" s="27">
        <v>29</v>
      </c>
      <c r="C422" s="28">
        <v>0</v>
      </c>
      <c r="D422" s="18">
        <f>CustomerOrder!F422*B422</f>
        <v>12325</v>
      </c>
      <c r="E422" s="18">
        <f t="shared" si="14"/>
        <v>0</v>
      </c>
      <c r="F422" s="29">
        <f t="shared" si="15"/>
        <v>12325</v>
      </c>
    </row>
    <row r="423" spans="1:6" x14ac:dyDescent="0.3">
      <c r="A423" s="31" t="s">
        <v>510</v>
      </c>
      <c r="B423" s="31">
        <v>29</v>
      </c>
      <c r="C423" s="32">
        <v>0.04</v>
      </c>
      <c r="D423" s="21">
        <f>CustomerOrder!F423*B423</f>
        <v>12238</v>
      </c>
      <c r="E423" s="21">
        <f t="shared" si="14"/>
        <v>489.52</v>
      </c>
      <c r="F423" s="33">
        <f t="shared" si="15"/>
        <v>11748.48</v>
      </c>
    </row>
    <row r="424" spans="1:6" x14ac:dyDescent="0.3">
      <c r="A424" s="27" t="s">
        <v>511</v>
      </c>
      <c r="B424" s="27">
        <v>28</v>
      </c>
      <c r="C424" s="28">
        <v>0.04</v>
      </c>
      <c r="D424" s="18">
        <f>CustomerOrder!F424*B424</f>
        <v>14224</v>
      </c>
      <c r="E424" s="18">
        <f t="shared" si="14"/>
        <v>568.96</v>
      </c>
      <c r="F424" s="29">
        <f t="shared" si="15"/>
        <v>13655.04</v>
      </c>
    </row>
    <row r="425" spans="1:6" x14ac:dyDescent="0.3">
      <c r="A425" s="31" t="s">
        <v>512</v>
      </c>
      <c r="B425" s="31">
        <v>30</v>
      </c>
      <c r="C425" s="32">
        <v>0.04</v>
      </c>
      <c r="D425" s="21">
        <f>CustomerOrder!F425*B425</f>
        <v>10320</v>
      </c>
      <c r="E425" s="21">
        <f t="shared" si="14"/>
        <v>412.8</v>
      </c>
      <c r="F425" s="33">
        <f t="shared" si="15"/>
        <v>9907.2000000000007</v>
      </c>
    </row>
    <row r="426" spans="1:6" x14ac:dyDescent="0.3">
      <c r="A426" s="27" t="s">
        <v>513</v>
      </c>
      <c r="B426" s="27">
        <v>27</v>
      </c>
      <c r="C426" s="28">
        <v>0.04</v>
      </c>
      <c r="D426" s="18">
        <f>CustomerOrder!F426*B426</f>
        <v>10503</v>
      </c>
      <c r="E426" s="18">
        <f t="shared" si="14"/>
        <v>420.12</v>
      </c>
      <c r="F426" s="29">
        <f t="shared" si="15"/>
        <v>10082.879999999999</v>
      </c>
    </row>
    <row r="427" spans="1:6" x14ac:dyDescent="0.3">
      <c r="A427" s="31" t="s">
        <v>514</v>
      </c>
      <c r="B427" s="31">
        <v>29</v>
      </c>
      <c r="C427" s="32">
        <v>0</v>
      </c>
      <c r="D427" s="21">
        <f>CustomerOrder!F427*B427</f>
        <v>174</v>
      </c>
      <c r="E427" s="21">
        <f t="shared" si="14"/>
        <v>0</v>
      </c>
      <c r="F427" s="33">
        <f t="shared" si="15"/>
        <v>174</v>
      </c>
    </row>
    <row r="428" spans="1:6" x14ac:dyDescent="0.3">
      <c r="A428" s="27" t="s">
        <v>515</v>
      </c>
      <c r="B428" s="27">
        <v>19</v>
      </c>
      <c r="C428" s="28">
        <v>0</v>
      </c>
      <c r="D428" s="18">
        <f>CustomerOrder!F428*B428</f>
        <v>95</v>
      </c>
      <c r="E428" s="18">
        <f t="shared" si="14"/>
        <v>0</v>
      </c>
      <c r="F428" s="29">
        <f t="shared" si="15"/>
        <v>95</v>
      </c>
    </row>
    <row r="429" spans="1:6" x14ac:dyDescent="0.3">
      <c r="A429" s="31" t="s">
        <v>516</v>
      </c>
      <c r="B429" s="31">
        <v>31</v>
      </c>
      <c r="C429" s="32">
        <v>0.1</v>
      </c>
      <c r="D429" s="21">
        <f>CustomerOrder!F429*B429</f>
        <v>1736</v>
      </c>
      <c r="E429" s="21">
        <f>D429*C429</f>
        <v>173.60000000000002</v>
      </c>
      <c r="F429" s="33">
        <f>D429-E429</f>
        <v>1562.4</v>
      </c>
    </row>
    <row r="430" spans="1:6" x14ac:dyDescent="0.3">
      <c r="A430" s="27" t="s">
        <v>517</v>
      </c>
      <c r="B430" s="27">
        <v>26</v>
      </c>
      <c r="C430" s="28">
        <v>0.08</v>
      </c>
      <c r="D430" s="18">
        <f>CustomerOrder!F430*B430</f>
        <v>1326</v>
      </c>
      <c r="E430" s="18">
        <f t="shared" ref="E430:E493" si="16">D430*C430</f>
        <v>106.08</v>
      </c>
      <c r="F430" s="29">
        <f t="shared" ref="F430:F493" si="17">D430-E430</f>
        <v>1219.92</v>
      </c>
    </row>
    <row r="431" spans="1:6" x14ac:dyDescent="0.3">
      <c r="A431" s="31" t="s">
        <v>518</v>
      </c>
      <c r="B431" s="31">
        <v>25</v>
      </c>
      <c r="C431" s="32">
        <v>0.1</v>
      </c>
      <c r="D431" s="21">
        <f>CustomerOrder!F431*B431</f>
        <v>1025</v>
      </c>
      <c r="E431" s="21">
        <f t="shared" si="16"/>
        <v>102.5</v>
      </c>
      <c r="F431" s="33">
        <f t="shared" si="17"/>
        <v>922.5</v>
      </c>
    </row>
    <row r="432" spans="1:6" x14ac:dyDescent="0.3">
      <c r="A432" s="27" t="s">
        <v>519</v>
      </c>
      <c r="B432" s="27">
        <v>29</v>
      </c>
      <c r="C432" s="28">
        <v>0.12</v>
      </c>
      <c r="D432" s="18">
        <f>CustomerOrder!F432*B432</f>
        <v>1334</v>
      </c>
      <c r="E432" s="18">
        <f t="shared" si="16"/>
        <v>160.07999999999998</v>
      </c>
      <c r="F432" s="29">
        <f t="shared" si="17"/>
        <v>1173.92</v>
      </c>
    </row>
    <row r="433" spans="1:6" x14ac:dyDescent="0.3">
      <c r="A433" s="31" t="s">
        <v>520</v>
      </c>
      <c r="B433" s="31">
        <v>21</v>
      </c>
      <c r="C433" s="32">
        <v>0</v>
      </c>
      <c r="D433" s="21">
        <f>CustomerOrder!F433*B433</f>
        <v>924</v>
      </c>
      <c r="E433" s="21">
        <f t="shared" si="16"/>
        <v>0</v>
      </c>
      <c r="F433" s="33">
        <f t="shared" si="17"/>
        <v>924</v>
      </c>
    </row>
    <row r="434" spans="1:6" x14ac:dyDescent="0.3">
      <c r="A434" s="27" t="s">
        <v>521</v>
      </c>
      <c r="B434" s="27">
        <v>21</v>
      </c>
      <c r="C434" s="28">
        <v>0</v>
      </c>
      <c r="D434" s="18">
        <f>CustomerOrder!F434*B434</f>
        <v>1302</v>
      </c>
      <c r="E434" s="18">
        <f t="shared" si="16"/>
        <v>0</v>
      </c>
      <c r="F434" s="29">
        <f t="shared" si="17"/>
        <v>1302</v>
      </c>
    </row>
    <row r="435" spans="1:6" x14ac:dyDescent="0.3">
      <c r="A435" s="31" t="s">
        <v>522</v>
      </c>
      <c r="B435" s="31">
        <v>21</v>
      </c>
      <c r="C435" s="32">
        <v>0.09</v>
      </c>
      <c r="D435" s="21">
        <f>CustomerOrder!F435*B435</f>
        <v>5250</v>
      </c>
      <c r="E435" s="21">
        <f t="shared" si="16"/>
        <v>472.5</v>
      </c>
      <c r="F435" s="33">
        <f t="shared" si="17"/>
        <v>4777.5</v>
      </c>
    </row>
    <row r="436" spans="1:6" x14ac:dyDescent="0.3">
      <c r="A436" s="27" t="s">
        <v>523</v>
      </c>
      <c r="B436" s="27">
        <v>26</v>
      </c>
      <c r="C436" s="28">
        <v>0.13</v>
      </c>
      <c r="D436" s="18">
        <f>CustomerOrder!F436*B436</f>
        <v>4524</v>
      </c>
      <c r="E436" s="18">
        <f t="shared" si="16"/>
        <v>588.12</v>
      </c>
      <c r="F436" s="29">
        <f t="shared" si="17"/>
        <v>3935.88</v>
      </c>
    </row>
    <row r="437" spans="1:6" x14ac:dyDescent="0.3">
      <c r="A437" s="31" t="s">
        <v>524</v>
      </c>
      <c r="B437" s="31">
        <v>22</v>
      </c>
      <c r="C437" s="32">
        <v>0.11</v>
      </c>
      <c r="D437" s="21">
        <f>CustomerOrder!F437*B437</f>
        <v>3498</v>
      </c>
      <c r="E437" s="21">
        <f t="shared" si="16"/>
        <v>384.78000000000003</v>
      </c>
      <c r="F437" s="33">
        <f t="shared" si="17"/>
        <v>3113.22</v>
      </c>
    </row>
    <row r="438" spans="1:6" x14ac:dyDescent="0.3">
      <c r="A438" s="27" t="s">
        <v>525</v>
      </c>
      <c r="B438" s="27">
        <v>34</v>
      </c>
      <c r="C438" s="28">
        <v>0.15</v>
      </c>
      <c r="D438" s="18">
        <f>CustomerOrder!F438*B438</f>
        <v>5066</v>
      </c>
      <c r="E438" s="18">
        <f t="shared" si="16"/>
        <v>759.9</v>
      </c>
      <c r="F438" s="29">
        <f t="shared" si="17"/>
        <v>4306.1000000000004</v>
      </c>
    </row>
    <row r="439" spans="1:6" x14ac:dyDescent="0.3">
      <c r="A439" s="31" t="s">
        <v>526</v>
      </c>
      <c r="B439" s="31">
        <v>22</v>
      </c>
      <c r="C439" s="32">
        <v>0.11</v>
      </c>
      <c r="D439" s="21">
        <f>CustomerOrder!F439*B439</f>
        <v>8426</v>
      </c>
      <c r="E439" s="21">
        <f t="shared" si="16"/>
        <v>926.86</v>
      </c>
      <c r="F439" s="33">
        <f t="shared" si="17"/>
        <v>7499.14</v>
      </c>
    </row>
    <row r="440" spans="1:6" x14ac:dyDescent="0.3">
      <c r="A440" s="27" t="s">
        <v>527</v>
      </c>
      <c r="B440" s="27">
        <v>21</v>
      </c>
      <c r="C440" s="28">
        <v>0</v>
      </c>
      <c r="D440" s="18">
        <f>CustomerOrder!F440*B440</f>
        <v>4347</v>
      </c>
      <c r="E440" s="18">
        <f t="shared" si="16"/>
        <v>0</v>
      </c>
      <c r="F440" s="29">
        <f t="shared" si="17"/>
        <v>4347</v>
      </c>
    </row>
    <row r="441" spans="1:6" x14ac:dyDescent="0.3">
      <c r="A441" s="31" t="s">
        <v>528</v>
      </c>
      <c r="B441" s="31">
        <v>26</v>
      </c>
      <c r="C441" s="32">
        <v>0.11</v>
      </c>
      <c r="D441" s="21">
        <f>CustomerOrder!F441*B441</f>
        <v>5876</v>
      </c>
      <c r="E441" s="21">
        <f t="shared" si="16"/>
        <v>646.36</v>
      </c>
      <c r="F441" s="33">
        <f t="shared" si="17"/>
        <v>5229.6400000000003</v>
      </c>
    </row>
    <row r="442" spans="1:6" x14ac:dyDescent="0.3">
      <c r="A442" s="27" t="s">
        <v>529</v>
      </c>
      <c r="B442" s="27">
        <v>27</v>
      </c>
      <c r="C442" s="28">
        <v>0.12</v>
      </c>
      <c r="D442" s="18">
        <f>CustomerOrder!F442*B442</f>
        <v>7047</v>
      </c>
      <c r="E442" s="18">
        <f t="shared" si="16"/>
        <v>845.64</v>
      </c>
      <c r="F442" s="29">
        <f t="shared" si="17"/>
        <v>6201.36</v>
      </c>
    </row>
    <row r="443" spans="1:6" x14ac:dyDescent="0.3">
      <c r="A443" s="31" t="s">
        <v>530</v>
      </c>
      <c r="B443" s="31">
        <v>33</v>
      </c>
      <c r="C443" s="32">
        <v>0.1</v>
      </c>
      <c r="D443" s="21">
        <f>CustomerOrder!F443*B443</f>
        <v>7425</v>
      </c>
      <c r="E443" s="21">
        <f t="shared" si="16"/>
        <v>742.5</v>
      </c>
      <c r="F443" s="33">
        <f t="shared" si="17"/>
        <v>6682.5</v>
      </c>
    </row>
    <row r="444" spans="1:6" x14ac:dyDescent="0.3">
      <c r="A444" s="27" t="s">
        <v>531</v>
      </c>
      <c r="B444" s="27">
        <v>33</v>
      </c>
      <c r="C444" s="28">
        <v>0</v>
      </c>
      <c r="D444" s="18">
        <f>CustomerOrder!F444*B444</f>
        <v>13662</v>
      </c>
      <c r="E444" s="18">
        <f t="shared" si="16"/>
        <v>0</v>
      </c>
      <c r="F444" s="29">
        <f t="shared" si="17"/>
        <v>13662</v>
      </c>
    </row>
    <row r="445" spans="1:6" x14ac:dyDescent="0.3">
      <c r="A445" s="31" t="s">
        <v>532</v>
      </c>
      <c r="B445" s="31">
        <v>32</v>
      </c>
      <c r="C445" s="32">
        <v>0</v>
      </c>
      <c r="D445" s="21">
        <f>CustomerOrder!F445*B445</f>
        <v>8320</v>
      </c>
      <c r="E445" s="21">
        <f t="shared" si="16"/>
        <v>0</v>
      </c>
      <c r="F445" s="33">
        <f t="shared" si="17"/>
        <v>8320</v>
      </c>
    </row>
    <row r="446" spans="1:6" x14ac:dyDescent="0.3">
      <c r="A446" s="27" t="s">
        <v>533</v>
      </c>
      <c r="B446" s="27">
        <v>26</v>
      </c>
      <c r="C446" s="28">
        <v>0</v>
      </c>
      <c r="D446" s="18">
        <f>CustomerOrder!F446*B446</f>
        <v>7462</v>
      </c>
      <c r="E446" s="18">
        <f t="shared" si="16"/>
        <v>0</v>
      </c>
      <c r="F446" s="29">
        <f t="shared" si="17"/>
        <v>7462</v>
      </c>
    </row>
    <row r="447" spans="1:6" x14ac:dyDescent="0.3">
      <c r="A447" s="31" t="s">
        <v>534</v>
      </c>
      <c r="B447" s="31">
        <v>29</v>
      </c>
      <c r="C447" s="32">
        <v>0.06</v>
      </c>
      <c r="D447" s="21">
        <f>CustomerOrder!F447*B447</f>
        <v>8439</v>
      </c>
      <c r="E447" s="21">
        <f t="shared" si="16"/>
        <v>506.34</v>
      </c>
      <c r="F447" s="33">
        <f t="shared" si="17"/>
        <v>7932.66</v>
      </c>
    </row>
    <row r="448" spans="1:6" x14ac:dyDescent="0.3">
      <c r="A448" s="27" t="s">
        <v>535</v>
      </c>
      <c r="B448" s="27">
        <v>28</v>
      </c>
      <c r="C448" s="28">
        <v>0.06</v>
      </c>
      <c r="D448" s="18">
        <f>CustomerOrder!F448*B448</f>
        <v>5964</v>
      </c>
      <c r="E448" s="18">
        <f t="shared" si="16"/>
        <v>357.84</v>
      </c>
      <c r="F448" s="29">
        <f t="shared" si="17"/>
        <v>5606.16</v>
      </c>
    </row>
    <row r="449" spans="1:6" x14ac:dyDescent="0.3">
      <c r="A449" s="31" t="s">
        <v>536</v>
      </c>
      <c r="B449" s="31">
        <v>34</v>
      </c>
      <c r="C449" s="32">
        <v>0.04</v>
      </c>
      <c r="D449" s="21">
        <f>CustomerOrder!F449*B449</f>
        <v>7310</v>
      </c>
      <c r="E449" s="21">
        <f t="shared" si="16"/>
        <v>292.40000000000003</v>
      </c>
      <c r="F449" s="33">
        <f t="shared" si="17"/>
        <v>7017.6</v>
      </c>
    </row>
    <row r="450" spans="1:6" x14ac:dyDescent="0.3">
      <c r="A450" s="27" t="s">
        <v>537</v>
      </c>
      <c r="B450" s="27">
        <v>28</v>
      </c>
      <c r="C450" s="28">
        <v>0.06</v>
      </c>
      <c r="D450" s="18">
        <f>CustomerOrder!F450*B450</f>
        <v>8652</v>
      </c>
      <c r="E450" s="18">
        <f t="shared" si="16"/>
        <v>519.12</v>
      </c>
      <c r="F450" s="29">
        <f t="shared" si="17"/>
        <v>8132.88</v>
      </c>
    </row>
    <row r="451" spans="1:6" x14ac:dyDescent="0.3">
      <c r="A451" s="31" t="s">
        <v>538</v>
      </c>
      <c r="B451" s="31">
        <v>25</v>
      </c>
      <c r="C451" s="32">
        <v>0</v>
      </c>
      <c r="D451" s="21">
        <f>CustomerOrder!F451*B451</f>
        <v>1300</v>
      </c>
      <c r="E451" s="21">
        <f t="shared" si="16"/>
        <v>0</v>
      </c>
      <c r="F451" s="33">
        <f t="shared" si="17"/>
        <v>1300</v>
      </c>
    </row>
    <row r="452" spans="1:6" x14ac:dyDescent="0.3">
      <c r="A452" s="27" t="s">
        <v>539</v>
      </c>
      <c r="B452" s="27">
        <v>33</v>
      </c>
      <c r="C452" s="28">
        <v>0</v>
      </c>
      <c r="D452" s="18">
        <f>CustomerOrder!F452*B452</f>
        <v>1584</v>
      </c>
      <c r="E452" s="18">
        <f t="shared" si="16"/>
        <v>0</v>
      </c>
      <c r="F452" s="29">
        <f t="shared" si="17"/>
        <v>1584</v>
      </c>
    </row>
    <row r="453" spans="1:6" x14ac:dyDescent="0.3">
      <c r="A453" s="31" t="s">
        <v>540</v>
      </c>
      <c r="B453" s="31">
        <v>29</v>
      </c>
      <c r="C453" s="32">
        <v>0.13</v>
      </c>
      <c r="D453" s="21">
        <f>CustomerOrder!F453*B453</f>
        <v>8613</v>
      </c>
      <c r="E453" s="21">
        <f t="shared" si="16"/>
        <v>1119.69</v>
      </c>
      <c r="F453" s="33">
        <f t="shared" si="17"/>
        <v>7493.3099999999995</v>
      </c>
    </row>
    <row r="454" spans="1:6" x14ac:dyDescent="0.3">
      <c r="A454" s="27" t="s">
        <v>541</v>
      </c>
      <c r="B454" s="27">
        <v>22</v>
      </c>
      <c r="C454" s="28">
        <v>0.13</v>
      </c>
      <c r="D454" s="18">
        <f>CustomerOrder!F454*B454</f>
        <v>5434</v>
      </c>
      <c r="E454" s="18">
        <f t="shared" si="16"/>
        <v>706.42000000000007</v>
      </c>
      <c r="F454" s="29">
        <f t="shared" si="17"/>
        <v>4727.58</v>
      </c>
    </row>
    <row r="455" spans="1:6" x14ac:dyDescent="0.3">
      <c r="A455" s="31" t="s">
        <v>542</v>
      </c>
      <c r="B455" s="31">
        <v>33</v>
      </c>
      <c r="C455" s="32">
        <v>0.09</v>
      </c>
      <c r="D455" s="21">
        <f>CustomerOrder!F455*B455</f>
        <v>6270</v>
      </c>
      <c r="E455" s="21">
        <f t="shared" si="16"/>
        <v>564.29999999999995</v>
      </c>
      <c r="F455" s="33">
        <f t="shared" si="17"/>
        <v>5705.7</v>
      </c>
    </row>
    <row r="456" spans="1:6" x14ac:dyDescent="0.3">
      <c r="A456" s="27" t="s">
        <v>543</v>
      </c>
      <c r="B456" s="27">
        <v>28</v>
      </c>
      <c r="C456" s="28">
        <v>0.12</v>
      </c>
      <c r="D456" s="18">
        <f>CustomerOrder!F456*B456</f>
        <v>5460</v>
      </c>
      <c r="E456" s="18">
        <f t="shared" si="16"/>
        <v>655.19999999999993</v>
      </c>
      <c r="F456" s="29">
        <f t="shared" si="17"/>
        <v>4804.8</v>
      </c>
    </row>
    <row r="457" spans="1:6" x14ac:dyDescent="0.3">
      <c r="A457" s="31" t="s">
        <v>544</v>
      </c>
      <c r="B457" s="31">
        <v>26</v>
      </c>
      <c r="C457" s="32">
        <v>0.14000000000000001</v>
      </c>
      <c r="D457" s="21">
        <f>CustomerOrder!F457*B457</f>
        <v>10166</v>
      </c>
      <c r="E457" s="21">
        <f t="shared" si="16"/>
        <v>1423.2400000000002</v>
      </c>
      <c r="F457" s="33">
        <f t="shared" si="17"/>
        <v>8742.76</v>
      </c>
    </row>
    <row r="458" spans="1:6" x14ac:dyDescent="0.3">
      <c r="A458" s="27" t="s">
        <v>545</v>
      </c>
      <c r="B458" s="27">
        <v>27</v>
      </c>
      <c r="C458" s="28">
        <v>0</v>
      </c>
      <c r="D458" s="18">
        <f>CustomerOrder!F458*B458</f>
        <v>6480</v>
      </c>
      <c r="E458" s="18">
        <f t="shared" si="16"/>
        <v>0</v>
      </c>
      <c r="F458" s="29">
        <f t="shared" si="17"/>
        <v>6480</v>
      </c>
    </row>
    <row r="459" spans="1:6" x14ac:dyDescent="0.3">
      <c r="A459" s="31" t="s">
        <v>546</v>
      </c>
      <c r="B459" s="31">
        <v>33</v>
      </c>
      <c r="C459" s="32">
        <v>0.12</v>
      </c>
      <c r="D459" s="21">
        <f>CustomerOrder!F459*B459</f>
        <v>10395</v>
      </c>
      <c r="E459" s="21">
        <f t="shared" si="16"/>
        <v>1247.3999999999999</v>
      </c>
      <c r="F459" s="33">
        <f t="shared" si="17"/>
        <v>9147.6</v>
      </c>
    </row>
    <row r="460" spans="1:6" x14ac:dyDescent="0.3">
      <c r="A460" s="27" t="s">
        <v>547</v>
      </c>
      <c r="B460" s="27">
        <v>32</v>
      </c>
      <c r="C460" s="28">
        <v>0.12</v>
      </c>
      <c r="D460" s="18">
        <f>CustomerOrder!F460*B460</f>
        <v>6944</v>
      </c>
      <c r="E460" s="18">
        <f t="shared" si="16"/>
        <v>833.28</v>
      </c>
      <c r="F460" s="29">
        <f t="shared" si="17"/>
        <v>6110.72</v>
      </c>
    </row>
    <row r="461" spans="1:6" x14ac:dyDescent="0.3">
      <c r="A461" s="31" t="s">
        <v>548</v>
      </c>
      <c r="B461" s="31">
        <v>24</v>
      </c>
      <c r="C461" s="32">
        <v>0.11</v>
      </c>
      <c r="D461" s="21">
        <f>CustomerOrder!F461*B461</f>
        <v>6888</v>
      </c>
      <c r="E461" s="21">
        <f t="shared" si="16"/>
        <v>757.68</v>
      </c>
      <c r="F461" s="33">
        <f t="shared" si="17"/>
        <v>6130.32</v>
      </c>
    </row>
    <row r="462" spans="1:6" x14ac:dyDescent="0.3">
      <c r="A462" s="27" t="s">
        <v>549</v>
      </c>
      <c r="B462" s="27">
        <v>32</v>
      </c>
      <c r="C462" s="28">
        <v>0</v>
      </c>
      <c r="D462" s="18">
        <f>CustomerOrder!F462*B462</f>
        <v>14400</v>
      </c>
      <c r="E462" s="18">
        <f t="shared" si="16"/>
        <v>0</v>
      </c>
      <c r="F462" s="29">
        <f t="shared" si="17"/>
        <v>14400</v>
      </c>
    </row>
    <row r="463" spans="1:6" x14ac:dyDescent="0.3">
      <c r="A463" s="31" t="s">
        <v>550</v>
      </c>
      <c r="B463" s="31">
        <v>22</v>
      </c>
      <c r="C463" s="32">
        <v>0</v>
      </c>
      <c r="D463" s="21">
        <f>CustomerOrder!F463*B463</f>
        <v>5566</v>
      </c>
      <c r="E463" s="21">
        <f t="shared" si="16"/>
        <v>0</v>
      </c>
      <c r="F463" s="33">
        <f t="shared" si="17"/>
        <v>5566</v>
      </c>
    </row>
    <row r="464" spans="1:6" x14ac:dyDescent="0.3">
      <c r="A464" s="27" t="s">
        <v>551</v>
      </c>
      <c r="B464" s="27">
        <v>30</v>
      </c>
      <c r="C464" s="28">
        <v>0</v>
      </c>
      <c r="D464" s="18">
        <f>CustomerOrder!F464*B464</f>
        <v>7320</v>
      </c>
      <c r="E464" s="18">
        <f t="shared" si="16"/>
        <v>0</v>
      </c>
      <c r="F464" s="29">
        <f t="shared" si="17"/>
        <v>7320</v>
      </c>
    </row>
    <row r="465" spans="1:6" x14ac:dyDescent="0.3">
      <c r="A465" s="31" t="s">
        <v>552</v>
      </c>
      <c r="B465" s="31">
        <v>34</v>
      </c>
      <c r="C465" s="32">
        <v>0.04</v>
      </c>
      <c r="D465" s="21">
        <f>CustomerOrder!F465*B465</f>
        <v>10370</v>
      </c>
      <c r="E465" s="21">
        <f t="shared" si="16"/>
        <v>414.8</v>
      </c>
      <c r="F465" s="33">
        <f t="shared" si="17"/>
        <v>9955.2000000000007</v>
      </c>
    </row>
    <row r="466" spans="1:6" x14ac:dyDescent="0.3">
      <c r="A466" s="27" t="s">
        <v>553</v>
      </c>
      <c r="B466" s="27">
        <v>31</v>
      </c>
      <c r="C466" s="28">
        <v>0.05</v>
      </c>
      <c r="D466" s="18">
        <f>CustomerOrder!F466*B466</f>
        <v>6975</v>
      </c>
      <c r="E466" s="18">
        <f t="shared" si="16"/>
        <v>348.75</v>
      </c>
      <c r="F466" s="29">
        <f t="shared" si="17"/>
        <v>6626.25</v>
      </c>
    </row>
    <row r="467" spans="1:6" x14ac:dyDescent="0.3">
      <c r="A467" s="31" t="s">
        <v>554</v>
      </c>
      <c r="B467" s="31">
        <v>32</v>
      </c>
      <c r="C467" s="32">
        <v>0.04</v>
      </c>
      <c r="D467" s="21">
        <f>CustomerOrder!F467*B467</f>
        <v>7520</v>
      </c>
      <c r="E467" s="21">
        <f t="shared" si="16"/>
        <v>300.8</v>
      </c>
      <c r="F467" s="33">
        <f t="shared" si="17"/>
        <v>7219.2</v>
      </c>
    </row>
    <row r="468" spans="1:6" x14ac:dyDescent="0.3">
      <c r="A468" s="27" t="s">
        <v>555</v>
      </c>
      <c r="B468" s="27">
        <v>23</v>
      </c>
      <c r="C468" s="28">
        <v>0.05</v>
      </c>
      <c r="D468" s="18">
        <f>CustomerOrder!F468*B468</f>
        <v>5543</v>
      </c>
      <c r="E468" s="18">
        <f t="shared" si="16"/>
        <v>277.15000000000003</v>
      </c>
      <c r="F468" s="29">
        <f t="shared" si="17"/>
        <v>5265.85</v>
      </c>
    </row>
    <row r="469" spans="1:6" x14ac:dyDescent="0.3">
      <c r="A469" s="31" t="s">
        <v>556</v>
      </c>
      <c r="B469" s="31">
        <v>29</v>
      </c>
      <c r="C469" s="32">
        <v>0</v>
      </c>
      <c r="D469" s="21">
        <f>CustomerOrder!F469*B469</f>
        <v>1769</v>
      </c>
      <c r="E469" s="21">
        <f t="shared" si="16"/>
        <v>0</v>
      </c>
      <c r="F469" s="33">
        <f t="shared" si="17"/>
        <v>1769</v>
      </c>
    </row>
    <row r="470" spans="1:6" x14ac:dyDescent="0.3">
      <c r="A470" s="27" t="s">
        <v>557</v>
      </c>
      <c r="B470" s="27">
        <v>33</v>
      </c>
      <c r="C470" s="28">
        <v>0</v>
      </c>
      <c r="D470" s="18">
        <f>CustomerOrder!F470*B470</f>
        <v>1518</v>
      </c>
      <c r="E470" s="18">
        <f t="shared" si="16"/>
        <v>0</v>
      </c>
      <c r="F470" s="29">
        <f t="shared" si="17"/>
        <v>1518</v>
      </c>
    </row>
    <row r="471" spans="1:6" x14ac:dyDescent="0.3">
      <c r="A471" s="31" t="s">
        <v>558</v>
      </c>
      <c r="B471" s="31">
        <v>23</v>
      </c>
      <c r="C471" s="32">
        <v>0.12</v>
      </c>
      <c r="D471" s="21">
        <f>CustomerOrder!F471*B471</f>
        <v>5359</v>
      </c>
      <c r="E471" s="21">
        <f t="shared" si="16"/>
        <v>643.07999999999993</v>
      </c>
      <c r="F471" s="33">
        <f t="shared" si="17"/>
        <v>4715.92</v>
      </c>
    </row>
    <row r="472" spans="1:6" x14ac:dyDescent="0.3">
      <c r="A472" s="27" t="s">
        <v>559</v>
      </c>
      <c r="B472" s="27">
        <v>30</v>
      </c>
      <c r="C472" s="28">
        <v>0.13</v>
      </c>
      <c r="D472" s="18">
        <f>CustomerOrder!F472*B472</f>
        <v>4890</v>
      </c>
      <c r="E472" s="18">
        <f t="shared" si="16"/>
        <v>635.70000000000005</v>
      </c>
      <c r="F472" s="29">
        <f t="shared" si="17"/>
        <v>4254.3</v>
      </c>
    </row>
    <row r="473" spans="1:6" x14ac:dyDescent="0.3">
      <c r="A473" s="31" t="s">
        <v>560</v>
      </c>
      <c r="B473" s="31">
        <v>27</v>
      </c>
      <c r="C473" s="32">
        <v>0.09</v>
      </c>
      <c r="D473" s="21">
        <f>CustomerOrder!F473*B473</f>
        <v>4617</v>
      </c>
      <c r="E473" s="21">
        <f t="shared" si="16"/>
        <v>415.53</v>
      </c>
      <c r="F473" s="33">
        <f t="shared" si="17"/>
        <v>4201.47</v>
      </c>
    </row>
    <row r="474" spans="1:6" x14ac:dyDescent="0.3">
      <c r="A474" s="27" t="s">
        <v>561</v>
      </c>
      <c r="B474" s="27">
        <v>24</v>
      </c>
      <c r="C474" s="28">
        <v>0.11</v>
      </c>
      <c r="D474" s="18">
        <f>CustomerOrder!F474*B474</f>
        <v>4512</v>
      </c>
      <c r="E474" s="18">
        <f t="shared" si="16"/>
        <v>496.32</v>
      </c>
      <c r="F474" s="29">
        <f t="shared" si="17"/>
        <v>4015.68</v>
      </c>
    </row>
    <row r="475" spans="1:6" x14ac:dyDescent="0.3">
      <c r="A475" s="31" t="s">
        <v>562</v>
      </c>
      <c r="B475" s="31">
        <v>25</v>
      </c>
      <c r="C475" s="32">
        <v>0.13</v>
      </c>
      <c r="D475" s="21">
        <f>CustomerOrder!F475*B475</f>
        <v>7875</v>
      </c>
      <c r="E475" s="21">
        <f t="shared" si="16"/>
        <v>1023.75</v>
      </c>
      <c r="F475" s="33">
        <f t="shared" si="17"/>
        <v>6851.25</v>
      </c>
    </row>
    <row r="476" spans="1:6" x14ac:dyDescent="0.3">
      <c r="A476" s="27" t="s">
        <v>563</v>
      </c>
      <c r="B476" s="27">
        <v>27</v>
      </c>
      <c r="C476" s="28">
        <v>0</v>
      </c>
      <c r="D476" s="18">
        <f>CustomerOrder!F476*B476</f>
        <v>10557</v>
      </c>
      <c r="E476" s="18">
        <f t="shared" si="16"/>
        <v>0</v>
      </c>
      <c r="F476" s="29">
        <f t="shared" si="17"/>
        <v>10557</v>
      </c>
    </row>
    <row r="477" spans="1:6" x14ac:dyDescent="0.3">
      <c r="A477" s="31" t="s">
        <v>564</v>
      </c>
      <c r="B477" s="31">
        <v>33</v>
      </c>
      <c r="C477" s="32">
        <v>0.08</v>
      </c>
      <c r="D477" s="21">
        <f>CustomerOrder!F477*B477</f>
        <v>11748</v>
      </c>
      <c r="E477" s="21">
        <f t="shared" si="16"/>
        <v>939.84</v>
      </c>
      <c r="F477" s="33">
        <f t="shared" si="17"/>
        <v>10808.16</v>
      </c>
    </row>
    <row r="478" spans="1:6" x14ac:dyDescent="0.3">
      <c r="A478" s="27" t="s">
        <v>565</v>
      </c>
      <c r="B478" s="27">
        <v>33</v>
      </c>
      <c r="C478" s="28">
        <v>0.12</v>
      </c>
      <c r="D478" s="18">
        <f>CustomerOrder!F478*B478</f>
        <v>7194</v>
      </c>
      <c r="E478" s="18">
        <f t="shared" si="16"/>
        <v>863.28</v>
      </c>
      <c r="F478" s="29">
        <f t="shared" si="17"/>
        <v>6330.72</v>
      </c>
    </row>
    <row r="479" spans="1:6" x14ac:dyDescent="0.3">
      <c r="A479" s="31" t="s">
        <v>566</v>
      </c>
      <c r="B479" s="31">
        <v>24</v>
      </c>
      <c r="C479" s="32">
        <v>0.08</v>
      </c>
      <c r="D479" s="21">
        <f>CustomerOrder!F479*B479</f>
        <v>7128</v>
      </c>
      <c r="E479" s="21">
        <f t="shared" si="16"/>
        <v>570.24</v>
      </c>
      <c r="F479" s="33">
        <f t="shared" si="17"/>
        <v>6557.76</v>
      </c>
    </row>
    <row r="480" spans="1:6" x14ac:dyDescent="0.3">
      <c r="A480" s="27" t="s">
        <v>567</v>
      </c>
      <c r="B480" s="27">
        <v>29</v>
      </c>
      <c r="C480" s="28">
        <v>0</v>
      </c>
      <c r="D480" s="18">
        <f>CustomerOrder!F480*B480</f>
        <v>9512</v>
      </c>
      <c r="E480" s="18">
        <f t="shared" si="16"/>
        <v>0</v>
      </c>
      <c r="F480" s="29">
        <f t="shared" si="17"/>
        <v>9512</v>
      </c>
    </row>
    <row r="481" spans="1:6" x14ac:dyDescent="0.3">
      <c r="A481" s="31" t="s">
        <v>568</v>
      </c>
      <c r="B481" s="31">
        <v>22</v>
      </c>
      <c r="C481" s="32">
        <v>0</v>
      </c>
      <c r="D481" s="21">
        <f>CustomerOrder!F481*B481</f>
        <v>6798</v>
      </c>
      <c r="E481" s="21">
        <f t="shared" si="16"/>
        <v>0</v>
      </c>
      <c r="F481" s="33">
        <f t="shared" si="17"/>
        <v>6798</v>
      </c>
    </row>
    <row r="482" spans="1:6" x14ac:dyDescent="0.3">
      <c r="A482" s="27" t="s">
        <v>569</v>
      </c>
      <c r="B482" s="27">
        <v>32</v>
      </c>
      <c r="C482" s="28">
        <v>0</v>
      </c>
      <c r="D482" s="18">
        <f>CustomerOrder!F482*B482</f>
        <v>9280</v>
      </c>
      <c r="E482" s="18">
        <f t="shared" si="16"/>
        <v>0</v>
      </c>
      <c r="F482" s="29">
        <f t="shared" si="17"/>
        <v>9280</v>
      </c>
    </row>
    <row r="483" spans="1:6" x14ac:dyDescent="0.3">
      <c r="A483" s="31" t="s">
        <v>570</v>
      </c>
      <c r="B483" s="31">
        <v>32</v>
      </c>
      <c r="C483" s="32">
        <v>0.06</v>
      </c>
      <c r="D483" s="21">
        <f>CustomerOrder!F483*B483</f>
        <v>8800</v>
      </c>
      <c r="E483" s="21">
        <f t="shared" si="16"/>
        <v>528</v>
      </c>
      <c r="F483" s="33">
        <f t="shared" si="17"/>
        <v>8272</v>
      </c>
    </row>
    <row r="484" spans="1:6" x14ac:dyDescent="0.3">
      <c r="A484" s="27" t="s">
        <v>571</v>
      </c>
      <c r="B484" s="27">
        <v>31</v>
      </c>
      <c r="C484" s="28">
        <v>0.05</v>
      </c>
      <c r="D484" s="18">
        <f>CustomerOrder!F484*B484</f>
        <v>6603</v>
      </c>
      <c r="E484" s="18">
        <f t="shared" si="16"/>
        <v>330.15000000000003</v>
      </c>
      <c r="F484" s="29">
        <f t="shared" si="17"/>
        <v>6272.85</v>
      </c>
    </row>
    <row r="485" spans="1:6" x14ac:dyDescent="0.3">
      <c r="A485" s="31" t="s">
        <v>572</v>
      </c>
      <c r="B485" s="31">
        <v>33</v>
      </c>
      <c r="C485" s="32">
        <v>0.06</v>
      </c>
      <c r="D485" s="21">
        <f>CustomerOrder!F485*B485</f>
        <v>8976</v>
      </c>
      <c r="E485" s="21">
        <f t="shared" si="16"/>
        <v>538.55999999999995</v>
      </c>
      <c r="F485" s="33">
        <f t="shared" si="17"/>
        <v>8437.44</v>
      </c>
    </row>
    <row r="486" spans="1:6" x14ac:dyDescent="0.3">
      <c r="A486" s="27" t="s">
        <v>573</v>
      </c>
      <c r="B486" s="27">
        <v>32</v>
      </c>
      <c r="C486" s="28">
        <v>0.06</v>
      </c>
      <c r="D486" s="18">
        <f>CustomerOrder!F486*B486</f>
        <v>4224</v>
      </c>
      <c r="E486" s="18">
        <f t="shared" si="16"/>
        <v>253.44</v>
      </c>
      <c r="F486" s="29">
        <f t="shared" si="17"/>
        <v>3970.56</v>
      </c>
    </row>
    <row r="487" spans="1:6" x14ac:dyDescent="0.3">
      <c r="A487" s="31" t="s">
        <v>574</v>
      </c>
      <c r="B487" s="31">
        <v>24</v>
      </c>
      <c r="C487" s="32">
        <v>0</v>
      </c>
      <c r="D487" s="21">
        <f>CustomerOrder!F487*B487</f>
        <v>1272</v>
      </c>
      <c r="E487" s="21">
        <f t="shared" si="16"/>
        <v>0</v>
      </c>
      <c r="F487" s="33">
        <f t="shared" si="17"/>
        <v>1272</v>
      </c>
    </row>
    <row r="488" spans="1:6" x14ac:dyDescent="0.3">
      <c r="A488" s="27" t="s">
        <v>575</v>
      </c>
      <c r="B488" s="27">
        <v>25</v>
      </c>
      <c r="C488" s="28">
        <v>0</v>
      </c>
      <c r="D488" s="18">
        <f>CustomerOrder!F488*B488</f>
        <v>1300</v>
      </c>
      <c r="E488" s="18">
        <f t="shared" si="16"/>
        <v>0</v>
      </c>
      <c r="F488" s="29">
        <f t="shared" si="17"/>
        <v>1300</v>
      </c>
    </row>
    <row r="489" spans="1:6" x14ac:dyDescent="0.3">
      <c r="A489" s="31" t="s">
        <v>576</v>
      </c>
      <c r="B489" s="31">
        <v>26</v>
      </c>
      <c r="C489" s="32">
        <v>0.09</v>
      </c>
      <c r="D489" s="21">
        <f>CustomerOrder!F489*B489</f>
        <v>7592</v>
      </c>
      <c r="E489" s="21">
        <f t="shared" si="16"/>
        <v>683.28</v>
      </c>
      <c r="F489" s="33">
        <f t="shared" si="17"/>
        <v>6908.72</v>
      </c>
    </row>
    <row r="490" spans="1:6" x14ac:dyDescent="0.3">
      <c r="A490" s="27" t="s">
        <v>577</v>
      </c>
      <c r="B490" s="27">
        <v>24</v>
      </c>
      <c r="C490" s="28">
        <v>0.1</v>
      </c>
      <c r="D490" s="18">
        <f>CustomerOrder!F490*B490</f>
        <v>4680</v>
      </c>
      <c r="E490" s="18">
        <f t="shared" si="16"/>
        <v>468</v>
      </c>
      <c r="F490" s="29">
        <f t="shared" si="17"/>
        <v>4212</v>
      </c>
    </row>
    <row r="491" spans="1:6" x14ac:dyDescent="0.3">
      <c r="A491" s="31" t="s">
        <v>578</v>
      </c>
      <c r="B491" s="31">
        <v>29</v>
      </c>
      <c r="C491" s="32">
        <v>0.11</v>
      </c>
      <c r="D491" s="21">
        <f>CustomerOrder!F491*B491</f>
        <v>6438</v>
      </c>
      <c r="E491" s="21">
        <f t="shared" si="16"/>
        <v>708.18</v>
      </c>
      <c r="F491" s="33">
        <f t="shared" si="17"/>
        <v>5729.82</v>
      </c>
    </row>
    <row r="492" spans="1:6" x14ac:dyDescent="0.3">
      <c r="A492" s="27" t="s">
        <v>579</v>
      </c>
      <c r="B492" s="27">
        <v>35</v>
      </c>
      <c r="C492" s="28">
        <v>0.09</v>
      </c>
      <c r="D492" s="18">
        <f>CustomerOrder!F492*B492</f>
        <v>5740</v>
      </c>
      <c r="E492" s="18">
        <f t="shared" si="16"/>
        <v>516.6</v>
      </c>
      <c r="F492" s="29">
        <f t="shared" si="17"/>
        <v>5223.3999999999996</v>
      </c>
    </row>
    <row r="493" spans="1:6" x14ac:dyDescent="0.3">
      <c r="A493" s="31" t="s">
        <v>580</v>
      </c>
      <c r="B493" s="31">
        <v>30</v>
      </c>
      <c r="C493" s="32">
        <v>0.14000000000000001</v>
      </c>
      <c r="D493" s="21">
        <f>CustomerOrder!F493*B493</f>
        <v>15660</v>
      </c>
      <c r="E493" s="21">
        <f t="shared" si="16"/>
        <v>2192.4</v>
      </c>
      <c r="F493" s="33">
        <f t="shared" si="17"/>
        <v>13467.6</v>
      </c>
    </row>
    <row r="494" spans="1:6" x14ac:dyDescent="0.3">
      <c r="A494" s="27" t="s">
        <v>581</v>
      </c>
      <c r="B494" s="27">
        <v>33</v>
      </c>
      <c r="C494" s="28">
        <v>0</v>
      </c>
      <c r="D494" s="18">
        <f>CustomerOrder!F494*B494</f>
        <v>15246</v>
      </c>
      <c r="E494" s="18">
        <f t="shared" ref="E494:E514" si="18">D494*C494</f>
        <v>0</v>
      </c>
      <c r="F494" s="29">
        <f t="shared" ref="F494:F514" si="19">D494-E494</f>
        <v>15246</v>
      </c>
    </row>
    <row r="495" spans="1:6" x14ac:dyDescent="0.3">
      <c r="A495" s="31" t="s">
        <v>582</v>
      </c>
      <c r="B495" s="31">
        <v>30</v>
      </c>
      <c r="C495" s="32">
        <v>0.08</v>
      </c>
      <c r="D495" s="21">
        <f>CustomerOrder!F495*B495</f>
        <v>9510</v>
      </c>
      <c r="E495" s="21">
        <f t="shared" si="18"/>
        <v>760.80000000000007</v>
      </c>
      <c r="F495" s="33">
        <f t="shared" si="19"/>
        <v>8749.2000000000007</v>
      </c>
    </row>
    <row r="496" spans="1:6" x14ac:dyDescent="0.3">
      <c r="A496" s="27" t="s">
        <v>583</v>
      </c>
      <c r="B496" s="27">
        <v>25</v>
      </c>
      <c r="C496" s="28">
        <v>0.08</v>
      </c>
      <c r="D496" s="18">
        <f>CustomerOrder!F496*B496</f>
        <v>5100</v>
      </c>
      <c r="E496" s="18">
        <f t="shared" si="18"/>
        <v>408</v>
      </c>
      <c r="F496" s="29">
        <f t="shared" si="19"/>
        <v>4692</v>
      </c>
    </row>
    <row r="497" spans="1:6" x14ac:dyDescent="0.3">
      <c r="A497" s="31" t="s">
        <v>584</v>
      </c>
      <c r="B497" s="31">
        <v>29</v>
      </c>
      <c r="C497" s="32">
        <v>0.09</v>
      </c>
      <c r="D497" s="21">
        <f>CustomerOrder!F497*B497</f>
        <v>7134</v>
      </c>
      <c r="E497" s="21">
        <f t="shared" si="18"/>
        <v>642.05999999999995</v>
      </c>
      <c r="F497" s="33">
        <f t="shared" si="19"/>
        <v>6491.9400000000005</v>
      </c>
    </row>
    <row r="498" spans="1:6" x14ac:dyDescent="0.3">
      <c r="A498" s="27" t="s">
        <v>585</v>
      </c>
      <c r="B498" s="27">
        <v>28</v>
      </c>
      <c r="C498" s="28">
        <v>0</v>
      </c>
      <c r="D498" s="18">
        <f>CustomerOrder!F498*B498</f>
        <v>11480</v>
      </c>
      <c r="E498" s="18">
        <f t="shared" si="18"/>
        <v>0</v>
      </c>
      <c r="F498" s="29">
        <f t="shared" si="19"/>
        <v>11480</v>
      </c>
    </row>
    <row r="499" spans="1:6" x14ac:dyDescent="0.3">
      <c r="A499" s="31" t="s">
        <v>586</v>
      </c>
      <c r="B499" s="31">
        <v>31</v>
      </c>
      <c r="C499" s="32">
        <v>0</v>
      </c>
      <c r="D499" s="21">
        <f>CustomerOrder!F499*B499</f>
        <v>9021</v>
      </c>
      <c r="E499" s="21">
        <f t="shared" si="18"/>
        <v>0</v>
      </c>
      <c r="F499" s="33">
        <f t="shared" si="19"/>
        <v>9021</v>
      </c>
    </row>
    <row r="500" spans="1:6" x14ac:dyDescent="0.3">
      <c r="A500" s="27" t="s">
        <v>587</v>
      </c>
      <c r="B500" s="27">
        <v>23</v>
      </c>
      <c r="C500" s="28">
        <v>0</v>
      </c>
      <c r="D500" s="18">
        <f>CustomerOrder!F500*B500</f>
        <v>8694</v>
      </c>
      <c r="E500" s="18">
        <f t="shared" si="18"/>
        <v>0</v>
      </c>
      <c r="F500" s="29">
        <f t="shared" si="19"/>
        <v>8694</v>
      </c>
    </row>
    <row r="501" spans="1:6" x14ac:dyDescent="0.3">
      <c r="A501" s="31" t="s">
        <v>588</v>
      </c>
      <c r="B501" s="31">
        <v>29</v>
      </c>
      <c r="C501" s="32">
        <v>0.04</v>
      </c>
      <c r="D501" s="21">
        <f>CustomerOrder!F501*B501</f>
        <v>7337</v>
      </c>
      <c r="E501" s="21">
        <f t="shared" si="18"/>
        <v>293.48</v>
      </c>
      <c r="F501" s="33">
        <f t="shared" si="19"/>
        <v>7043.52</v>
      </c>
    </row>
    <row r="502" spans="1:6" x14ac:dyDescent="0.3">
      <c r="A502" s="27" t="s">
        <v>589</v>
      </c>
      <c r="B502" s="27">
        <v>21</v>
      </c>
      <c r="C502" s="28">
        <v>0.04</v>
      </c>
      <c r="D502" s="18">
        <f>CustomerOrder!F502*B502</f>
        <v>6930</v>
      </c>
      <c r="E502" s="18">
        <f t="shared" si="18"/>
        <v>277.2</v>
      </c>
      <c r="F502" s="29">
        <f t="shared" si="19"/>
        <v>6652.8</v>
      </c>
    </row>
    <row r="503" spans="1:6" x14ac:dyDescent="0.3">
      <c r="A503" s="31" t="s">
        <v>590</v>
      </c>
      <c r="B503" s="31">
        <v>31</v>
      </c>
      <c r="C503" s="32">
        <v>0.04</v>
      </c>
      <c r="D503" s="21">
        <f>CustomerOrder!F503*B503</f>
        <v>11470</v>
      </c>
      <c r="E503" s="21">
        <f t="shared" si="18"/>
        <v>458.8</v>
      </c>
      <c r="F503" s="33">
        <f t="shared" si="19"/>
        <v>11011.2</v>
      </c>
    </row>
    <row r="504" spans="1:6" x14ac:dyDescent="0.3">
      <c r="A504" s="27" t="s">
        <v>591</v>
      </c>
      <c r="B504" s="27">
        <v>26</v>
      </c>
      <c r="C504" s="28">
        <v>0.05</v>
      </c>
      <c r="D504" s="18">
        <f>CustomerOrder!F504*B504</f>
        <v>4550</v>
      </c>
      <c r="E504" s="18">
        <f t="shared" si="18"/>
        <v>227.5</v>
      </c>
      <c r="F504" s="29">
        <f t="shared" si="19"/>
        <v>4322.5</v>
      </c>
    </row>
    <row r="505" spans="1:6" x14ac:dyDescent="0.3">
      <c r="A505" s="31" t="s">
        <v>592</v>
      </c>
      <c r="B505" s="31">
        <v>23</v>
      </c>
      <c r="C505" s="32">
        <v>0.1</v>
      </c>
      <c r="D505" s="21">
        <f>CustomerOrder!F505*B505</f>
        <v>8832</v>
      </c>
      <c r="E505" s="21">
        <f t="shared" si="18"/>
        <v>883.2</v>
      </c>
      <c r="F505" s="33">
        <f t="shared" si="19"/>
        <v>7948.8</v>
      </c>
    </row>
    <row r="506" spans="1:6" x14ac:dyDescent="0.3">
      <c r="A506" s="27" t="s">
        <v>593</v>
      </c>
      <c r="B506" s="27">
        <v>22</v>
      </c>
      <c r="C506" s="28">
        <v>0</v>
      </c>
      <c r="D506" s="18">
        <f>CustomerOrder!F506*B506</f>
        <v>7150</v>
      </c>
      <c r="E506" s="18">
        <f t="shared" si="18"/>
        <v>0</v>
      </c>
      <c r="F506" s="29">
        <f t="shared" si="19"/>
        <v>7150</v>
      </c>
    </row>
    <row r="507" spans="1:6" x14ac:dyDescent="0.3">
      <c r="A507" s="31" t="s">
        <v>594</v>
      </c>
      <c r="B507" s="31">
        <v>22</v>
      </c>
      <c r="C507" s="32">
        <v>0</v>
      </c>
      <c r="D507" s="21">
        <f>CustomerOrder!F507*B507</f>
        <v>10010</v>
      </c>
      <c r="E507" s="21">
        <f t="shared" si="18"/>
        <v>0</v>
      </c>
      <c r="F507" s="33">
        <f t="shared" si="19"/>
        <v>10010</v>
      </c>
    </row>
    <row r="508" spans="1:6" x14ac:dyDescent="0.3">
      <c r="A508" s="27" t="s">
        <v>595</v>
      </c>
      <c r="B508" s="27">
        <v>27</v>
      </c>
      <c r="C508" s="28">
        <v>0</v>
      </c>
      <c r="D508" s="18">
        <f>CustomerOrder!F508*B508</f>
        <v>11772</v>
      </c>
      <c r="E508" s="18">
        <f t="shared" si="18"/>
        <v>0</v>
      </c>
      <c r="F508" s="29">
        <f t="shared" si="19"/>
        <v>11772</v>
      </c>
    </row>
    <row r="509" spans="1:6" x14ac:dyDescent="0.3">
      <c r="A509" s="31" t="s">
        <v>596</v>
      </c>
      <c r="B509" s="31">
        <v>25</v>
      </c>
      <c r="C509" s="32">
        <v>0.05</v>
      </c>
      <c r="D509" s="21">
        <f>CustomerOrder!F509*B509</f>
        <v>6500</v>
      </c>
      <c r="E509" s="21">
        <f t="shared" si="18"/>
        <v>325</v>
      </c>
      <c r="F509" s="33">
        <f t="shared" si="19"/>
        <v>6175</v>
      </c>
    </row>
    <row r="510" spans="1:6" x14ac:dyDescent="0.3">
      <c r="A510" s="27" t="s">
        <v>597</v>
      </c>
      <c r="B510" s="27">
        <v>34</v>
      </c>
      <c r="C510" s="28">
        <v>0.05</v>
      </c>
      <c r="D510" s="18">
        <f>CustomerOrder!F510*B510</f>
        <v>7820</v>
      </c>
      <c r="E510" s="18">
        <f t="shared" si="18"/>
        <v>391</v>
      </c>
      <c r="F510" s="29">
        <f t="shared" si="19"/>
        <v>7429</v>
      </c>
    </row>
    <row r="511" spans="1:6" x14ac:dyDescent="0.3">
      <c r="A511" s="31" t="s">
        <v>598</v>
      </c>
      <c r="B511" s="31">
        <v>21</v>
      </c>
      <c r="C511" s="32">
        <v>0.04</v>
      </c>
      <c r="D511" s="21">
        <f>CustomerOrder!F511*B511</f>
        <v>7455</v>
      </c>
      <c r="E511" s="21">
        <f t="shared" si="18"/>
        <v>298.2</v>
      </c>
      <c r="F511" s="33">
        <f t="shared" si="19"/>
        <v>7156.8</v>
      </c>
    </row>
    <row r="512" spans="1:6" x14ac:dyDescent="0.3">
      <c r="A512" s="27" t="s">
        <v>599</v>
      </c>
      <c r="B512" s="27">
        <v>26</v>
      </c>
      <c r="C512" s="28">
        <v>0.04</v>
      </c>
      <c r="D512" s="18">
        <f>CustomerOrder!F512*B512</f>
        <v>5434</v>
      </c>
      <c r="E512" s="18">
        <f t="shared" si="18"/>
        <v>217.36</v>
      </c>
      <c r="F512" s="29">
        <f t="shared" si="19"/>
        <v>5216.6400000000003</v>
      </c>
    </row>
    <row r="513" spans="1:6" x14ac:dyDescent="0.3">
      <c r="A513" s="31" t="s">
        <v>600</v>
      </c>
      <c r="B513" s="31">
        <v>25</v>
      </c>
      <c r="C513" s="32">
        <v>0</v>
      </c>
      <c r="D513" s="21">
        <f>CustomerOrder!F513*B513</f>
        <v>275</v>
      </c>
      <c r="E513" s="21">
        <f t="shared" si="18"/>
        <v>0</v>
      </c>
      <c r="F513" s="33">
        <f t="shared" si="19"/>
        <v>275</v>
      </c>
    </row>
    <row r="514" spans="1:6" x14ac:dyDescent="0.3">
      <c r="A514" s="27" t="s">
        <v>601</v>
      </c>
      <c r="B514" s="27">
        <v>26</v>
      </c>
      <c r="C514" s="28">
        <v>0</v>
      </c>
      <c r="D514" s="18">
        <f>CustomerOrder!F514*B514</f>
        <v>312</v>
      </c>
      <c r="E514" s="18">
        <f t="shared" si="18"/>
        <v>0</v>
      </c>
      <c r="F514" s="29">
        <f t="shared" si="19"/>
        <v>312</v>
      </c>
    </row>
    <row r="515" spans="1:6" x14ac:dyDescent="0.3">
      <c r="A515" s="31" t="s">
        <v>602</v>
      </c>
      <c r="B515" s="31">
        <v>25</v>
      </c>
      <c r="C515" s="32">
        <v>0.08</v>
      </c>
      <c r="D515" s="21">
        <f>CustomerOrder!F515*B515</f>
        <v>2950</v>
      </c>
      <c r="E515" s="21">
        <f>D515*C515</f>
        <v>236</v>
      </c>
      <c r="F515" s="33">
        <f>D515-E515</f>
        <v>2714</v>
      </c>
    </row>
    <row r="516" spans="1:6" x14ac:dyDescent="0.3">
      <c r="A516" s="27" t="s">
        <v>603</v>
      </c>
      <c r="B516" s="27">
        <v>31</v>
      </c>
      <c r="C516" s="28">
        <v>0.12</v>
      </c>
      <c r="D516" s="18">
        <f>CustomerOrder!F516*B516</f>
        <v>4805</v>
      </c>
      <c r="E516" s="18">
        <f t="shared" ref="E516:E579" si="20">D516*C516</f>
        <v>576.6</v>
      </c>
      <c r="F516" s="29">
        <f t="shared" ref="F516:F579" si="21">D516-E516</f>
        <v>4228.3999999999996</v>
      </c>
    </row>
    <row r="517" spans="1:6" x14ac:dyDescent="0.3">
      <c r="A517" s="31" t="s">
        <v>604</v>
      </c>
      <c r="B517" s="31">
        <v>27</v>
      </c>
      <c r="C517" s="32">
        <v>0.1</v>
      </c>
      <c r="D517" s="21">
        <f>CustomerOrder!F517*B517</f>
        <v>2538</v>
      </c>
      <c r="E517" s="21">
        <f t="shared" si="20"/>
        <v>253.8</v>
      </c>
      <c r="F517" s="33">
        <f t="shared" si="21"/>
        <v>2284.1999999999998</v>
      </c>
    </row>
    <row r="518" spans="1:6" x14ac:dyDescent="0.3">
      <c r="A518" s="27" t="s">
        <v>605</v>
      </c>
      <c r="B518" s="27">
        <v>29</v>
      </c>
      <c r="C518" s="28">
        <v>0.1</v>
      </c>
      <c r="D518" s="18">
        <f>CustomerOrder!F518*B518</f>
        <v>3567</v>
      </c>
      <c r="E518" s="18">
        <f t="shared" si="20"/>
        <v>356.70000000000005</v>
      </c>
      <c r="F518" s="29">
        <f t="shared" si="21"/>
        <v>3210.3</v>
      </c>
    </row>
    <row r="519" spans="1:6" x14ac:dyDescent="0.3">
      <c r="A519" s="31" t="s">
        <v>606</v>
      </c>
      <c r="B519" s="31">
        <v>29</v>
      </c>
      <c r="C519" s="32">
        <v>0</v>
      </c>
      <c r="D519" s="21">
        <f>CustomerOrder!F519*B519</f>
        <v>4669</v>
      </c>
      <c r="E519" s="21">
        <f t="shared" si="20"/>
        <v>0</v>
      </c>
      <c r="F519" s="33">
        <f t="shared" si="21"/>
        <v>4669</v>
      </c>
    </row>
    <row r="520" spans="1:6" x14ac:dyDescent="0.3">
      <c r="A520" s="27" t="s">
        <v>607</v>
      </c>
      <c r="B520" s="27">
        <v>26</v>
      </c>
      <c r="C520" s="28">
        <v>0</v>
      </c>
      <c r="D520" s="18">
        <f>CustomerOrder!F520*B520</f>
        <v>5304</v>
      </c>
      <c r="E520" s="18">
        <f t="shared" si="20"/>
        <v>0</v>
      </c>
      <c r="F520" s="29">
        <f t="shared" si="21"/>
        <v>5304</v>
      </c>
    </row>
    <row r="521" spans="1:6" x14ac:dyDescent="0.3">
      <c r="A521" s="31" t="s">
        <v>608</v>
      </c>
      <c r="B521" s="31">
        <v>23</v>
      </c>
      <c r="C521" s="32">
        <v>0.09</v>
      </c>
      <c r="D521" s="21">
        <f>CustomerOrder!F521*B521</f>
        <v>12673</v>
      </c>
      <c r="E521" s="21">
        <f t="shared" si="20"/>
        <v>1140.57</v>
      </c>
      <c r="F521" s="33">
        <f t="shared" si="21"/>
        <v>11532.43</v>
      </c>
    </row>
    <row r="522" spans="1:6" x14ac:dyDescent="0.3">
      <c r="A522" s="27" t="s">
        <v>609</v>
      </c>
      <c r="B522" s="27">
        <v>21</v>
      </c>
      <c r="C522" s="28">
        <v>0.14000000000000001</v>
      </c>
      <c r="D522" s="18">
        <f>CustomerOrder!F522*B522</f>
        <v>19194</v>
      </c>
      <c r="E522" s="18">
        <f t="shared" si="20"/>
        <v>2687.1600000000003</v>
      </c>
      <c r="F522" s="29">
        <f t="shared" si="21"/>
        <v>16506.84</v>
      </c>
    </row>
    <row r="523" spans="1:6" x14ac:dyDescent="0.3">
      <c r="A523" s="31" t="s">
        <v>610</v>
      </c>
      <c r="B523" s="31">
        <v>35</v>
      </c>
      <c r="C523" s="32">
        <v>0.14000000000000001</v>
      </c>
      <c r="D523" s="21">
        <f>CustomerOrder!F523*B523</f>
        <v>16555</v>
      </c>
      <c r="E523" s="21">
        <f t="shared" si="20"/>
        <v>2317.7000000000003</v>
      </c>
      <c r="F523" s="33">
        <f t="shared" si="21"/>
        <v>14237.3</v>
      </c>
    </row>
    <row r="524" spans="1:6" x14ac:dyDescent="0.3">
      <c r="A524" s="27" t="s">
        <v>611</v>
      </c>
      <c r="B524" s="27">
        <v>31</v>
      </c>
      <c r="C524" s="28">
        <v>0.12</v>
      </c>
      <c r="D524" s="18">
        <f>CustomerOrder!F524*B524</f>
        <v>22692</v>
      </c>
      <c r="E524" s="18">
        <f t="shared" si="20"/>
        <v>2723.04</v>
      </c>
      <c r="F524" s="29">
        <f t="shared" si="21"/>
        <v>19968.96</v>
      </c>
    </row>
    <row r="525" spans="1:6" x14ac:dyDescent="0.3">
      <c r="A525" s="31" t="s">
        <v>612</v>
      </c>
      <c r="B525" s="31">
        <v>35</v>
      </c>
      <c r="C525" s="32">
        <v>0.17</v>
      </c>
      <c r="D525" s="21">
        <f>CustomerOrder!F525*B525</f>
        <v>70490</v>
      </c>
      <c r="E525" s="21">
        <f t="shared" si="20"/>
        <v>11983.300000000001</v>
      </c>
      <c r="F525" s="33">
        <f t="shared" si="21"/>
        <v>58506.7</v>
      </c>
    </row>
    <row r="526" spans="1:6" x14ac:dyDescent="0.3">
      <c r="A526" s="27" t="s">
        <v>613</v>
      </c>
      <c r="B526" s="27">
        <v>27</v>
      </c>
      <c r="C526" s="28">
        <v>0</v>
      </c>
      <c r="D526" s="18">
        <f>CustomerOrder!F526*B526</f>
        <v>24192</v>
      </c>
      <c r="E526" s="18">
        <f t="shared" si="20"/>
        <v>0</v>
      </c>
      <c r="F526" s="29">
        <f t="shared" si="21"/>
        <v>24192</v>
      </c>
    </row>
    <row r="527" spans="1:6" x14ac:dyDescent="0.3">
      <c r="A527" s="31" t="s">
        <v>614</v>
      </c>
      <c r="B527" s="31">
        <v>33</v>
      </c>
      <c r="C527" s="32">
        <v>0.09</v>
      </c>
      <c r="D527" s="21">
        <f>CustomerOrder!F527*B527</f>
        <v>51942</v>
      </c>
      <c r="E527" s="21">
        <f t="shared" si="20"/>
        <v>4674.78</v>
      </c>
      <c r="F527" s="33">
        <f t="shared" si="21"/>
        <v>47267.22</v>
      </c>
    </row>
    <row r="528" spans="1:6" x14ac:dyDescent="0.3">
      <c r="A528" s="27" t="s">
        <v>615</v>
      </c>
      <c r="B528" s="27">
        <v>31</v>
      </c>
      <c r="C528" s="28">
        <v>0.09</v>
      </c>
      <c r="D528" s="18">
        <f>CustomerOrder!F528*B528</f>
        <v>64914</v>
      </c>
      <c r="E528" s="18">
        <f t="shared" si="20"/>
        <v>5842.26</v>
      </c>
      <c r="F528" s="29">
        <f t="shared" si="21"/>
        <v>59071.74</v>
      </c>
    </row>
    <row r="529" spans="1:6" x14ac:dyDescent="0.3">
      <c r="A529" s="31" t="s">
        <v>616</v>
      </c>
      <c r="B529" s="31">
        <v>29</v>
      </c>
      <c r="C529" s="32">
        <v>0.12</v>
      </c>
      <c r="D529" s="21">
        <f>CustomerOrder!F529*B529</f>
        <v>27028</v>
      </c>
      <c r="E529" s="21">
        <f t="shared" si="20"/>
        <v>3243.3599999999997</v>
      </c>
      <c r="F529" s="33">
        <f t="shared" si="21"/>
        <v>23784.639999999999</v>
      </c>
    </row>
    <row r="530" spans="1:6" x14ac:dyDescent="0.3">
      <c r="A530" s="27" t="s">
        <v>617</v>
      </c>
      <c r="B530" s="27">
        <v>21</v>
      </c>
      <c r="C530" s="28">
        <v>0</v>
      </c>
      <c r="D530" s="18">
        <f>CustomerOrder!F530*B530</f>
        <v>36666</v>
      </c>
      <c r="E530" s="18">
        <f t="shared" si="20"/>
        <v>0</v>
      </c>
      <c r="F530" s="29">
        <f t="shared" si="21"/>
        <v>36666</v>
      </c>
    </row>
    <row r="531" spans="1:6" x14ac:dyDescent="0.3">
      <c r="A531" s="31" t="s">
        <v>618</v>
      </c>
      <c r="B531" s="31">
        <v>21</v>
      </c>
      <c r="C531" s="32">
        <v>0</v>
      </c>
      <c r="D531" s="21">
        <f>CustomerOrder!F531*B531</f>
        <v>37023</v>
      </c>
      <c r="E531" s="21">
        <f t="shared" si="20"/>
        <v>0</v>
      </c>
      <c r="F531" s="33">
        <f t="shared" si="21"/>
        <v>37023</v>
      </c>
    </row>
    <row r="532" spans="1:6" x14ac:dyDescent="0.3">
      <c r="A532" s="27" t="s">
        <v>619</v>
      </c>
      <c r="B532" s="27">
        <v>27</v>
      </c>
      <c r="C532" s="28">
        <v>0</v>
      </c>
      <c r="D532" s="18">
        <f>CustomerOrder!F532*B532</f>
        <v>60993</v>
      </c>
      <c r="E532" s="18">
        <f t="shared" si="20"/>
        <v>0</v>
      </c>
      <c r="F532" s="29">
        <f t="shared" si="21"/>
        <v>60993</v>
      </c>
    </row>
    <row r="533" spans="1:6" x14ac:dyDescent="0.3">
      <c r="A533" s="31" t="s">
        <v>620</v>
      </c>
      <c r="B533" s="31">
        <v>23</v>
      </c>
      <c r="C533" s="32">
        <v>0.06</v>
      </c>
      <c r="D533" s="21">
        <f>CustomerOrder!F533*B533</f>
        <v>72680</v>
      </c>
      <c r="E533" s="21">
        <f t="shared" si="20"/>
        <v>4360.8</v>
      </c>
      <c r="F533" s="33">
        <f t="shared" si="21"/>
        <v>68319.199999999997</v>
      </c>
    </row>
    <row r="534" spans="1:6" x14ac:dyDescent="0.3">
      <c r="A534" s="27" t="s">
        <v>621</v>
      </c>
      <c r="B534" s="27">
        <v>32</v>
      </c>
      <c r="C534" s="28">
        <v>0.06</v>
      </c>
      <c r="D534" s="18">
        <f>CustomerOrder!F534*B534</f>
        <v>50688</v>
      </c>
      <c r="E534" s="18">
        <f t="shared" si="20"/>
        <v>3041.2799999999997</v>
      </c>
      <c r="F534" s="29">
        <f t="shared" si="21"/>
        <v>47646.720000000001</v>
      </c>
    </row>
    <row r="535" spans="1:6" x14ac:dyDescent="0.3">
      <c r="A535" s="31" t="s">
        <v>622</v>
      </c>
      <c r="B535" s="31">
        <v>34</v>
      </c>
      <c r="C535" s="32">
        <v>0.05</v>
      </c>
      <c r="D535" s="21">
        <f>CustomerOrder!F535*B535</f>
        <v>88196</v>
      </c>
      <c r="E535" s="21">
        <f t="shared" si="20"/>
        <v>4409.8</v>
      </c>
      <c r="F535" s="33">
        <f t="shared" si="21"/>
        <v>83786.2</v>
      </c>
    </row>
    <row r="536" spans="1:6" x14ac:dyDescent="0.3">
      <c r="A536" s="27" t="s">
        <v>623</v>
      </c>
      <c r="B536" s="27">
        <v>31</v>
      </c>
      <c r="C536" s="28">
        <v>0.06</v>
      </c>
      <c r="D536" s="18">
        <f>CustomerOrder!F536*B536</f>
        <v>108934</v>
      </c>
      <c r="E536" s="18">
        <f t="shared" si="20"/>
        <v>6536.04</v>
      </c>
      <c r="F536" s="29">
        <f t="shared" si="21"/>
        <v>102397.96</v>
      </c>
    </row>
    <row r="537" spans="1:6" x14ac:dyDescent="0.3">
      <c r="A537" s="31" t="s">
        <v>624</v>
      </c>
      <c r="B537" s="31">
        <v>21</v>
      </c>
      <c r="C537" s="32">
        <v>0</v>
      </c>
      <c r="D537" s="21">
        <f>CustomerOrder!F537*B537</f>
        <v>2373</v>
      </c>
      <c r="E537" s="21">
        <f t="shared" si="20"/>
        <v>0</v>
      </c>
      <c r="F537" s="33">
        <f t="shared" si="21"/>
        <v>2373</v>
      </c>
    </row>
    <row r="538" spans="1:6" x14ac:dyDescent="0.3">
      <c r="A538" s="27" t="s">
        <v>625</v>
      </c>
      <c r="B538" s="27">
        <v>22</v>
      </c>
      <c r="C538" s="28">
        <v>0</v>
      </c>
      <c r="D538" s="18">
        <f>CustomerOrder!F538*B538</f>
        <v>3388</v>
      </c>
      <c r="E538" s="18">
        <f t="shared" si="20"/>
        <v>0</v>
      </c>
      <c r="F538" s="29">
        <f t="shared" si="21"/>
        <v>3388</v>
      </c>
    </row>
    <row r="539" spans="1:6" x14ac:dyDescent="0.3">
      <c r="A539" s="31" t="s">
        <v>626</v>
      </c>
      <c r="B539" s="31">
        <v>33</v>
      </c>
      <c r="C539" s="32">
        <v>0.11</v>
      </c>
      <c r="D539" s="21">
        <f>CustomerOrder!F539*B539</f>
        <v>24420</v>
      </c>
      <c r="E539" s="21">
        <f t="shared" si="20"/>
        <v>2686.2</v>
      </c>
      <c r="F539" s="33">
        <f t="shared" si="21"/>
        <v>21733.8</v>
      </c>
    </row>
    <row r="540" spans="1:6" x14ac:dyDescent="0.3">
      <c r="A540" s="27" t="s">
        <v>627</v>
      </c>
      <c r="B540" s="27">
        <v>23</v>
      </c>
      <c r="C540" s="28">
        <v>0.15</v>
      </c>
      <c r="D540" s="18">
        <f>CustomerOrder!F540*B540</f>
        <v>21758</v>
      </c>
      <c r="E540" s="18">
        <f t="shared" si="20"/>
        <v>3263.7</v>
      </c>
      <c r="F540" s="29">
        <f t="shared" si="21"/>
        <v>18494.3</v>
      </c>
    </row>
    <row r="541" spans="1:6" x14ac:dyDescent="0.3">
      <c r="A541" s="31" t="s">
        <v>628</v>
      </c>
      <c r="B541" s="31">
        <v>34</v>
      </c>
      <c r="C541" s="32">
        <v>0.15</v>
      </c>
      <c r="D541" s="21">
        <f>CustomerOrder!F541*B541</f>
        <v>33116</v>
      </c>
      <c r="E541" s="21">
        <f t="shared" si="20"/>
        <v>4967.3999999999996</v>
      </c>
      <c r="F541" s="33">
        <f t="shared" si="21"/>
        <v>28148.6</v>
      </c>
    </row>
    <row r="542" spans="1:6" x14ac:dyDescent="0.3">
      <c r="A542" s="27" t="s">
        <v>629</v>
      </c>
      <c r="B542" s="27">
        <v>34</v>
      </c>
      <c r="C542" s="28">
        <v>0.11</v>
      </c>
      <c r="D542" s="18">
        <f>CustomerOrder!F542*B542</f>
        <v>30260</v>
      </c>
      <c r="E542" s="18">
        <f t="shared" si="20"/>
        <v>3328.6</v>
      </c>
      <c r="F542" s="29">
        <f t="shared" si="21"/>
        <v>26931.4</v>
      </c>
    </row>
    <row r="543" spans="1:6" x14ac:dyDescent="0.3">
      <c r="A543" s="31" t="s">
        <v>630</v>
      </c>
      <c r="B543" s="31">
        <v>25</v>
      </c>
      <c r="C543" s="32">
        <v>0.17</v>
      </c>
      <c r="D543" s="21">
        <f>CustomerOrder!F543*B543</f>
        <v>32350</v>
      </c>
      <c r="E543" s="21">
        <f t="shared" si="20"/>
        <v>5499.5</v>
      </c>
      <c r="F543" s="33">
        <f t="shared" si="21"/>
        <v>26850.5</v>
      </c>
    </row>
    <row r="544" spans="1:6" x14ac:dyDescent="0.3">
      <c r="A544" s="27" t="s">
        <v>631</v>
      </c>
      <c r="B544" s="27">
        <v>33</v>
      </c>
      <c r="C544" s="28">
        <v>0</v>
      </c>
      <c r="D544" s="18">
        <f>CustomerOrder!F544*B544</f>
        <v>45507</v>
      </c>
      <c r="E544" s="18">
        <f t="shared" si="20"/>
        <v>0</v>
      </c>
      <c r="F544" s="29">
        <f t="shared" si="21"/>
        <v>45507</v>
      </c>
    </row>
    <row r="545" spans="1:6" x14ac:dyDescent="0.3">
      <c r="A545" s="31" t="s">
        <v>632</v>
      </c>
      <c r="B545" s="31">
        <v>23</v>
      </c>
      <c r="C545" s="32">
        <v>0.11</v>
      </c>
      <c r="D545" s="21">
        <f>CustomerOrder!F545*B545</f>
        <v>36340</v>
      </c>
      <c r="E545" s="21">
        <f t="shared" si="20"/>
        <v>3997.4</v>
      </c>
      <c r="F545" s="33">
        <f t="shared" si="21"/>
        <v>32342.6</v>
      </c>
    </row>
    <row r="546" spans="1:6" x14ac:dyDescent="0.3">
      <c r="A546" s="27" t="s">
        <v>633</v>
      </c>
      <c r="B546" s="27">
        <v>31</v>
      </c>
      <c r="C546" s="28">
        <v>0.09</v>
      </c>
      <c r="D546" s="18">
        <f>CustomerOrder!F546*B546</f>
        <v>46314</v>
      </c>
      <c r="E546" s="18">
        <f t="shared" si="20"/>
        <v>4168.26</v>
      </c>
      <c r="F546" s="29">
        <f t="shared" si="21"/>
        <v>42145.74</v>
      </c>
    </row>
    <row r="547" spans="1:6" x14ac:dyDescent="0.3">
      <c r="A547" s="31" t="s">
        <v>634</v>
      </c>
      <c r="B547" s="31">
        <v>33</v>
      </c>
      <c r="C547" s="32">
        <v>0.12</v>
      </c>
      <c r="D547" s="21">
        <f>CustomerOrder!F547*B547</f>
        <v>60126</v>
      </c>
      <c r="E547" s="21">
        <f t="shared" si="20"/>
        <v>7215.12</v>
      </c>
      <c r="F547" s="33">
        <f t="shared" si="21"/>
        <v>52910.879999999997</v>
      </c>
    </row>
    <row r="548" spans="1:6" x14ac:dyDescent="0.3">
      <c r="A548" s="27" t="s">
        <v>635</v>
      </c>
      <c r="B548" s="27">
        <v>31</v>
      </c>
      <c r="C548" s="28">
        <v>0</v>
      </c>
      <c r="D548" s="18">
        <f>CustomerOrder!F548*B548</f>
        <v>36642</v>
      </c>
      <c r="E548" s="18">
        <f t="shared" si="20"/>
        <v>0</v>
      </c>
      <c r="F548" s="29">
        <f t="shared" si="21"/>
        <v>36642</v>
      </c>
    </row>
    <row r="549" spans="1:6" x14ac:dyDescent="0.3">
      <c r="A549" s="31" t="s">
        <v>636</v>
      </c>
      <c r="B549" s="31">
        <v>29</v>
      </c>
      <c r="C549" s="32">
        <v>0</v>
      </c>
      <c r="D549" s="21">
        <f>CustomerOrder!F549*B549</f>
        <v>80388</v>
      </c>
      <c r="E549" s="21">
        <f t="shared" si="20"/>
        <v>0</v>
      </c>
      <c r="F549" s="33">
        <f t="shared" si="21"/>
        <v>80388</v>
      </c>
    </row>
    <row r="550" spans="1:6" x14ac:dyDescent="0.3">
      <c r="A550" s="27" t="s">
        <v>637</v>
      </c>
      <c r="B550" s="27">
        <v>29</v>
      </c>
      <c r="C550" s="28">
        <v>0</v>
      </c>
      <c r="D550" s="18">
        <f>CustomerOrder!F550*B550</f>
        <v>78213</v>
      </c>
      <c r="E550" s="18">
        <f t="shared" si="20"/>
        <v>0</v>
      </c>
      <c r="F550" s="29">
        <f t="shared" si="21"/>
        <v>78213</v>
      </c>
    </row>
    <row r="551" spans="1:6" x14ac:dyDescent="0.3">
      <c r="A551" s="31" t="s">
        <v>638</v>
      </c>
      <c r="B551" s="31">
        <v>33</v>
      </c>
      <c r="C551" s="32">
        <v>0.06</v>
      </c>
      <c r="D551" s="21">
        <f>CustomerOrder!F551*B551</f>
        <v>81345</v>
      </c>
      <c r="E551" s="21">
        <f t="shared" si="20"/>
        <v>4880.7</v>
      </c>
      <c r="F551" s="33">
        <f t="shared" si="21"/>
        <v>76464.3</v>
      </c>
    </row>
    <row r="552" spans="1:6" x14ac:dyDescent="0.3">
      <c r="A552" s="27" t="s">
        <v>639</v>
      </c>
      <c r="B552" s="27">
        <v>27</v>
      </c>
      <c r="C552" s="28">
        <v>0.05</v>
      </c>
      <c r="D552" s="18">
        <f>CustomerOrder!F552*B552</f>
        <v>42336</v>
      </c>
      <c r="E552" s="18">
        <f t="shared" si="20"/>
        <v>2116.8000000000002</v>
      </c>
      <c r="F552" s="29">
        <f t="shared" si="21"/>
        <v>40219.199999999997</v>
      </c>
    </row>
    <row r="553" spans="1:6" x14ac:dyDescent="0.3">
      <c r="A553" s="31" t="s">
        <v>640</v>
      </c>
      <c r="B553" s="31">
        <v>33</v>
      </c>
      <c r="C553" s="32">
        <v>0.04</v>
      </c>
      <c r="D553" s="21">
        <f>CustomerOrder!F553*B553</f>
        <v>87483</v>
      </c>
      <c r="E553" s="21">
        <f t="shared" si="20"/>
        <v>3499.32</v>
      </c>
      <c r="F553" s="33">
        <f t="shared" si="21"/>
        <v>83983.679999999993</v>
      </c>
    </row>
    <row r="554" spans="1:6" x14ac:dyDescent="0.3">
      <c r="A554" s="27" t="s">
        <v>641</v>
      </c>
      <c r="B554" s="27">
        <v>26</v>
      </c>
      <c r="C554" s="28">
        <v>0.04</v>
      </c>
      <c r="D554" s="18">
        <f>CustomerOrder!F554*B554</f>
        <v>43992</v>
      </c>
      <c r="E554" s="18">
        <f t="shared" si="20"/>
        <v>1759.68</v>
      </c>
      <c r="F554" s="29">
        <f t="shared" si="21"/>
        <v>42232.32</v>
      </c>
    </row>
    <row r="555" spans="1:6" x14ac:dyDescent="0.3">
      <c r="A555" s="31" t="s">
        <v>642</v>
      </c>
      <c r="B555" s="31">
        <v>23</v>
      </c>
      <c r="C555" s="32">
        <v>0</v>
      </c>
      <c r="D555" s="21">
        <f>CustomerOrder!F555*B555</f>
        <v>4255</v>
      </c>
      <c r="E555" s="21">
        <f t="shared" si="20"/>
        <v>0</v>
      </c>
      <c r="F555" s="33">
        <f t="shared" si="21"/>
        <v>4255</v>
      </c>
    </row>
    <row r="556" spans="1:6" x14ac:dyDescent="0.3">
      <c r="A556" s="27" t="s">
        <v>643</v>
      </c>
      <c r="B556" s="27">
        <v>27</v>
      </c>
      <c r="C556" s="28">
        <v>0</v>
      </c>
      <c r="D556" s="18">
        <f>CustomerOrder!F556*B556</f>
        <v>4158</v>
      </c>
      <c r="E556" s="18">
        <f t="shared" si="20"/>
        <v>0</v>
      </c>
      <c r="F556" s="29">
        <f t="shared" si="21"/>
        <v>4158</v>
      </c>
    </row>
    <row r="557" spans="1:6" x14ac:dyDescent="0.3">
      <c r="A557" s="31" t="s">
        <v>644</v>
      </c>
      <c r="B557" s="31">
        <v>21</v>
      </c>
      <c r="C557" s="32">
        <v>0.1</v>
      </c>
      <c r="D557" s="21">
        <f>CustomerOrder!F557*B557</f>
        <v>12726</v>
      </c>
      <c r="E557" s="21">
        <f t="shared" si="20"/>
        <v>1272.6000000000001</v>
      </c>
      <c r="F557" s="33">
        <f t="shared" si="21"/>
        <v>11453.4</v>
      </c>
    </row>
    <row r="558" spans="1:6" x14ac:dyDescent="0.3">
      <c r="A558" s="27" t="s">
        <v>645</v>
      </c>
      <c r="B558" s="27">
        <v>30</v>
      </c>
      <c r="C558" s="28">
        <v>0.09</v>
      </c>
      <c r="D558" s="18">
        <f>CustomerOrder!F558*B558</f>
        <v>19590</v>
      </c>
      <c r="E558" s="18">
        <f t="shared" si="20"/>
        <v>1763.1</v>
      </c>
      <c r="F558" s="29">
        <f t="shared" si="21"/>
        <v>17826.900000000001</v>
      </c>
    </row>
    <row r="559" spans="1:6" x14ac:dyDescent="0.3">
      <c r="A559" s="31" t="s">
        <v>646</v>
      </c>
      <c r="B559" s="31">
        <v>25</v>
      </c>
      <c r="C559" s="32">
        <v>0.14000000000000001</v>
      </c>
      <c r="D559" s="21">
        <f>CustomerOrder!F559*B559</f>
        <v>26050</v>
      </c>
      <c r="E559" s="21">
        <f t="shared" si="20"/>
        <v>3647.0000000000005</v>
      </c>
      <c r="F559" s="33">
        <f t="shared" si="21"/>
        <v>22403</v>
      </c>
    </row>
    <row r="560" spans="1:6" x14ac:dyDescent="0.3">
      <c r="A560" s="27" t="s">
        <v>647</v>
      </c>
      <c r="B560" s="27">
        <v>24</v>
      </c>
      <c r="C560" s="28">
        <v>0.13</v>
      </c>
      <c r="D560" s="18">
        <f>CustomerOrder!F560*B560</f>
        <v>22512</v>
      </c>
      <c r="E560" s="18">
        <f t="shared" si="20"/>
        <v>2926.56</v>
      </c>
      <c r="F560" s="29">
        <f t="shared" si="21"/>
        <v>19585.439999999999</v>
      </c>
    </row>
    <row r="561" spans="1:6" x14ac:dyDescent="0.3">
      <c r="A561" s="31" t="s">
        <v>648</v>
      </c>
      <c r="B561" s="31">
        <v>33</v>
      </c>
      <c r="C561" s="32">
        <v>0.16</v>
      </c>
      <c r="D561" s="21">
        <f>CustomerOrder!F561*B561</f>
        <v>54351</v>
      </c>
      <c r="E561" s="21">
        <f t="shared" si="20"/>
        <v>8696.16</v>
      </c>
      <c r="F561" s="33">
        <f t="shared" si="21"/>
        <v>45654.84</v>
      </c>
    </row>
    <row r="562" spans="1:6" x14ac:dyDescent="0.3">
      <c r="A562" s="27" t="s">
        <v>649</v>
      </c>
      <c r="B562" s="27">
        <v>21</v>
      </c>
      <c r="C562" s="28">
        <v>0</v>
      </c>
      <c r="D562" s="18">
        <f>CustomerOrder!F562*B562</f>
        <v>28728</v>
      </c>
      <c r="E562" s="18">
        <f t="shared" si="20"/>
        <v>0</v>
      </c>
      <c r="F562" s="29">
        <f t="shared" si="21"/>
        <v>28728</v>
      </c>
    </row>
    <row r="563" spans="1:6" x14ac:dyDescent="0.3">
      <c r="A563" s="31" t="s">
        <v>650</v>
      </c>
      <c r="B563" s="31">
        <v>27</v>
      </c>
      <c r="C563" s="32">
        <v>0.1</v>
      </c>
      <c r="D563" s="21">
        <f>CustomerOrder!F563*B563</f>
        <v>52272</v>
      </c>
      <c r="E563" s="21">
        <f t="shared" si="20"/>
        <v>5227.2000000000007</v>
      </c>
      <c r="F563" s="33">
        <f t="shared" si="21"/>
        <v>47044.800000000003</v>
      </c>
    </row>
    <row r="564" spans="1:6" x14ac:dyDescent="0.3">
      <c r="A564" s="27" t="s">
        <v>651</v>
      </c>
      <c r="B564" s="27">
        <v>33</v>
      </c>
      <c r="C564" s="28">
        <v>0.09</v>
      </c>
      <c r="D564" s="18">
        <f>CustomerOrder!F564*B564</f>
        <v>51612</v>
      </c>
      <c r="E564" s="18">
        <f t="shared" si="20"/>
        <v>4645.08</v>
      </c>
      <c r="F564" s="29">
        <f t="shared" si="21"/>
        <v>46966.92</v>
      </c>
    </row>
    <row r="565" spans="1:6" x14ac:dyDescent="0.3">
      <c r="A565" s="31" t="s">
        <v>652</v>
      </c>
      <c r="B565" s="31">
        <v>28</v>
      </c>
      <c r="C565" s="32">
        <v>0.12</v>
      </c>
      <c r="D565" s="21">
        <f>CustomerOrder!F565*B565</f>
        <v>66024</v>
      </c>
      <c r="E565" s="21">
        <f t="shared" si="20"/>
        <v>7922.88</v>
      </c>
      <c r="F565" s="33">
        <f t="shared" si="21"/>
        <v>58101.120000000003</v>
      </c>
    </row>
    <row r="566" spans="1:6" x14ac:dyDescent="0.3">
      <c r="A566" s="27" t="s">
        <v>653</v>
      </c>
      <c r="B566" s="27">
        <v>25</v>
      </c>
      <c r="C566" s="28">
        <v>0</v>
      </c>
      <c r="D566" s="18">
        <f>CustomerOrder!F566*B566</f>
        <v>37300</v>
      </c>
      <c r="E566" s="18">
        <f t="shared" si="20"/>
        <v>0</v>
      </c>
      <c r="F566" s="29">
        <f t="shared" si="21"/>
        <v>37300</v>
      </c>
    </row>
    <row r="567" spans="1:6" x14ac:dyDescent="0.3">
      <c r="A567" s="31" t="s">
        <v>654</v>
      </c>
      <c r="B567" s="31">
        <v>30</v>
      </c>
      <c r="C567" s="32">
        <v>0</v>
      </c>
      <c r="D567" s="21">
        <f>CustomerOrder!F567*B567</f>
        <v>89580</v>
      </c>
      <c r="E567" s="21">
        <f t="shared" si="20"/>
        <v>0</v>
      </c>
      <c r="F567" s="33">
        <f t="shared" si="21"/>
        <v>89580</v>
      </c>
    </row>
    <row r="568" spans="1:6" x14ac:dyDescent="0.3">
      <c r="A568" s="27" t="s">
        <v>655</v>
      </c>
      <c r="B568" s="27">
        <v>31</v>
      </c>
      <c r="C568" s="28">
        <v>0</v>
      </c>
      <c r="D568" s="18">
        <f>CustomerOrder!F568*B568</f>
        <v>116994</v>
      </c>
      <c r="E568" s="18">
        <f t="shared" si="20"/>
        <v>0</v>
      </c>
      <c r="F568" s="29">
        <f t="shared" si="21"/>
        <v>116994</v>
      </c>
    </row>
    <row r="569" spans="1:6" x14ac:dyDescent="0.3">
      <c r="A569" s="31" t="s">
        <v>656</v>
      </c>
      <c r="B569" s="31">
        <v>27</v>
      </c>
      <c r="C569" s="32">
        <v>0.05</v>
      </c>
      <c r="D569" s="21">
        <f>CustomerOrder!F569*B569</f>
        <v>64233</v>
      </c>
      <c r="E569" s="21">
        <f t="shared" si="20"/>
        <v>3211.65</v>
      </c>
      <c r="F569" s="33">
        <f t="shared" si="21"/>
        <v>61021.35</v>
      </c>
    </row>
    <row r="570" spans="1:6" x14ac:dyDescent="0.3">
      <c r="A570" s="27" t="s">
        <v>657</v>
      </c>
      <c r="B570" s="27">
        <v>31</v>
      </c>
      <c r="C570" s="28">
        <v>0.06</v>
      </c>
      <c r="D570" s="18">
        <f>CustomerOrder!F570*B570</f>
        <v>51770</v>
      </c>
      <c r="E570" s="18">
        <f t="shared" si="20"/>
        <v>3106.2</v>
      </c>
      <c r="F570" s="29">
        <f t="shared" si="21"/>
        <v>48663.8</v>
      </c>
    </row>
    <row r="571" spans="1:6" x14ac:dyDescent="0.3">
      <c r="A571" s="31" t="s">
        <v>658</v>
      </c>
      <c r="B571" s="31">
        <v>32</v>
      </c>
      <c r="C571" s="32">
        <v>0.05</v>
      </c>
      <c r="D571" s="21">
        <f>CustomerOrder!F571*B571</f>
        <v>61152</v>
      </c>
      <c r="E571" s="21">
        <f t="shared" si="20"/>
        <v>3057.6000000000004</v>
      </c>
      <c r="F571" s="33">
        <f t="shared" si="21"/>
        <v>58094.400000000001</v>
      </c>
    </row>
    <row r="572" spans="1:6" x14ac:dyDescent="0.3">
      <c r="A572" s="27" t="s">
        <v>659</v>
      </c>
      <c r="B572" s="27">
        <v>25</v>
      </c>
      <c r="C572" s="28">
        <v>0.04</v>
      </c>
      <c r="D572" s="18">
        <f>CustomerOrder!F572*B572</f>
        <v>33150</v>
      </c>
      <c r="E572" s="18">
        <f t="shared" si="20"/>
        <v>1326</v>
      </c>
      <c r="F572" s="29">
        <f t="shared" si="21"/>
        <v>31824</v>
      </c>
    </row>
    <row r="573" spans="1:6" x14ac:dyDescent="0.3">
      <c r="A573" s="31" t="s">
        <v>660</v>
      </c>
      <c r="B573" s="31">
        <v>26</v>
      </c>
      <c r="C573" s="32">
        <v>0</v>
      </c>
      <c r="D573" s="21">
        <f>CustomerOrder!F573*B573</f>
        <v>4160</v>
      </c>
      <c r="E573" s="21">
        <f t="shared" si="20"/>
        <v>0</v>
      </c>
      <c r="F573" s="33">
        <f t="shared" si="21"/>
        <v>4160</v>
      </c>
    </row>
    <row r="574" spans="1:6" x14ac:dyDescent="0.3">
      <c r="A574" s="27" t="s">
        <v>661</v>
      </c>
      <c r="B574" s="27">
        <v>29</v>
      </c>
      <c r="C574" s="28">
        <v>0</v>
      </c>
      <c r="D574" s="18">
        <f>CustomerOrder!F574*B574</f>
        <v>6148</v>
      </c>
      <c r="E574" s="18">
        <f t="shared" si="20"/>
        <v>0</v>
      </c>
      <c r="F574" s="29">
        <f t="shared" si="21"/>
        <v>6148</v>
      </c>
    </row>
    <row r="575" spans="1:6" x14ac:dyDescent="0.3">
      <c r="A575" s="31" t="s">
        <v>662</v>
      </c>
      <c r="B575" s="31">
        <v>23</v>
      </c>
      <c r="C575" s="32">
        <v>0.1</v>
      </c>
      <c r="D575" s="21">
        <f>CustomerOrder!F575*B575</f>
        <v>19389</v>
      </c>
      <c r="E575" s="21">
        <f t="shared" si="20"/>
        <v>1938.9</v>
      </c>
      <c r="F575" s="33">
        <f t="shared" si="21"/>
        <v>17450.099999999999</v>
      </c>
    </row>
    <row r="576" spans="1:6" x14ac:dyDescent="0.3">
      <c r="A576" s="27" t="s">
        <v>663</v>
      </c>
      <c r="B576" s="27">
        <v>31</v>
      </c>
      <c r="C576" s="28">
        <v>0.14000000000000001</v>
      </c>
      <c r="D576" s="18">
        <f>CustomerOrder!F576*B576</f>
        <v>18724</v>
      </c>
      <c r="E576" s="18">
        <f t="shared" si="20"/>
        <v>2621.36</v>
      </c>
      <c r="F576" s="29">
        <f t="shared" si="21"/>
        <v>16102.64</v>
      </c>
    </row>
    <row r="577" spans="1:6" x14ac:dyDescent="0.3">
      <c r="A577" s="31" t="s">
        <v>664</v>
      </c>
      <c r="B577" s="31">
        <v>29</v>
      </c>
      <c r="C577" s="32">
        <v>0.12</v>
      </c>
      <c r="D577" s="21">
        <f>CustomerOrder!F577*B577</f>
        <v>30189</v>
      </c>
      <c r="E577" s="21">
        <f t="shared" si="20"/>
        <v>3622.68</v>
      </c>
      <c r="F577" s="33">
        <f t="shared" si="21"/>
        <v>26566.32</v>
      </c>
    </row>
    <row r="578" spans="1:6" x14ac:dyDescent="0.3">
      <c r="A578" s="27" t="s">
        <v>665</v>
      </c>
      <c r="B578" s="27">
        <v>22</v>
      </c>
      <c r="C578" s="28">
        <v>0.1</v>
      </c>
      <c r="D578" s="18">
        <f>CustomerOrder!F578*B578</f>
        <v>23496</v>
      </c>
      <c r="E578" s="18">
        <f t="shared" si="20"/>
        <v>2349.6</v>
      </c>
      <c r="F578" s="29">
        <f t="shared" si="21"/>
        <v>21146.400000000001</v>
      </c>
    </row>
    <row r="579" spans="1:6" x14ac:dyDescent="0.3">
      <c r="A579" s="31" t="s">
        <v>666</v>
      </c>
      <c r="B579" s="31">
        <v>21</v>
      </c>
      <c r="C579" s="32">
        <v>0.13</v>
      </c>
      <c r="D579" s="21">
        <f>CustomerOrder!F579*B579</f>
        <v>59598</v>
      </c>
      <c r="E579" s="21">
        <f t="shared" si="20"/>
        <v>7747.7400000000007</v>
      </c>
      <c r="F579" s="33">
        <f t="shared" si="21"/>
        <v>51850.26</v>
      </c>
    </row>
    <row r="580" spans="1:6" x14ac:dyDescent="0.3">
      <c r="A580" s="27" t="s">
        <v>667</v>
      </c>
      <c r="B580" s="27">
        <v>34</v>
      </c>
      <c r="C580" s="28">
        <v>0</v>
      </c>
      <c r="D580" s="18">
        <f>CustomerOrder!F580*B580</f>
        <v>77486</v>
      </c>
      <c r="E580" s="18">
        <f t="shared" ref="E580:E598" si="22">D580*C580</f>
        <v>0</v>
      </c>
      <c r="F580" s="29">
        <f t="shared" ref="F580:F598" si="23">D580-E580</f>
        <v>77486</v>
      </c>
    </row>
    <row r="581" spans="1:6" x14ac:dyDescent="0.3">
      <c r="A581" s="31" t="s">
        <v>668</v>
      </c>
      <c r="B581" s="31">
        <v>21</v>
      </c>
      <c r="C581" s="32">
        <v>0.08</v>
      </c>
      <c r="D581" s="21">
        <f>CustomerOrder!F581*B581</f>
        <v>24171</v>
      </c>
      <c r="E581" s="21">
        <f t="shared" si="22"/>
        <v>1933.68</v>
      </c>
      <c r="F581" s="33">
        <f t="shared" si="23"/>
        <v>22237.32</v>
      </c>
    </row>
    <row r="582" spans="1:6" x14ac:dyDescent="0.3">
      <c r="A582" s="27" t="s">
        <v>669</v>
      </c>
      <c r="B582" s="27">
        <v>27</v>
      </c>
      <c r="C582" s="28">
        <v>0.12</v>
      </c>
      <c r="D582" s="18">
        <f>CustomerOrder!F582*B582</f>
        <v>31563</v>
      </c>
      <c r="E582" s="18">
        <f t="shared" si="22"/>
        <v>3787.56</v>
      </c>
      <c r="F582" s="29">
        <f t="shared" si="23"/>
        <v>27775.439999999999</v>
      </c>
    </row>
    <row r="583" spans="1:6" x14ac:dyDescent="0.3">
      <c r="A583" s="31" t="s">
        <v>670</v>
      </c>
      <c r="B583" s="31">
        <v>34</v>
      </c>
      <c r="C583" s="32">
        <v>0.11</v>
      </c>
      <c r="D583" s="21">
        <f>CustomerOrder!F583*B583</f>
        <v>46988</v>
      </c>
      <c r="E583" s="21">
        <f t="shared" si="22"/>
        <v>5168.68</v>
      </c>
      <c r="F583" s="33">
        <f t="shared" si="23"/>
        <v>41819.32</v>
      </c>
    </row>
    <row r="584" spans="1:6" x14ac:dyDescent="0.3">
      <c r="A584" s="27" t="s">
        <v>671</v>
      </c>
      <c r="B584" s="27">
        <v>23</v>
      </c>
      <c r="C584" s="28">
        <v>0</v>
      </c>
      <c r="D584" s="18">
        <f>CustomerOrder!F584*B584</f>
        <v>43240</v>
      </c>
      <c r="E584" s="18">
        <f t="shared" si="22"/>
        <v>0</v>
      </c>
      <c r="F584" s="29">
        <f t="shared" si="23"/>
        <v>43240</v>
      </c>
    </row>
    <row r="585" spans="1:6" x14ac:dyDescent="0.3">
      <c r="A585" s="31" t="s">
        <v>672</v>
      </c>
      <c r="B585" s="31">
        <v>25</v>
      </c>
      <c r="C585" s="32">
        <v>0</v>
      </c>
      <c r="D585" s="21">
        <f>CustomerOrder!F585*B585</f>
        <v>85150</v>
      </c>
      <c r="E585" s="21">
        <f t="shared" si="22"/>
        <v>0</v>
      </c>
      <c r="F585" s="33">
        <f t="shared" si="23"/>
        <v>85150</v>
      </c>
    </row>
    <row r="586" spans="1:6" x14ac:dyDescent="0.3">
      <c r="A586" s="27" t="s">
        <v>673</v>
      </c>
      <c r="B586" s="27">
        <v>27</v>
      </c>
      <c r="C586" s="28">
        <v>0</v>
      </c>
      <c r="D586" s="18">
        <f>CustomerOrder!F586*B586</f>
        <v>91179</v>
      </c>
      <c r="E586" s="18">
        <f t="shared" si="22"/>
        <v>0</v>
      </c>
      <c r="F586" s="29">
        <f t="shared" si="23"/>
        <v>91179</v>
      </c>
    </row>
    <row r="587" spans="1:6" x14ac:dyDescent="0.3">
      <c r="A587" s="31" t="s">
        <v>674</v>
      </c>
      <c r="B587" s="31">
        <v>34</v>
      </c>
      <c r="C587" s="32">
        <v>0.06</v>
      </c>
      <c r="D587" s="21">
        <f>CustomerOrder!F587*B587</f>
        <v>34374</v>
      </c>
      <c r="E587" s="21">
        <f t="shared" si="22"/>
        <v>2062.44</v>
      </c>
      <c r="F587" s="33">
        <f t="shared" si="23"/>
        <v>32311.56</v>
      </c>
    </row>
    <row r="588" spans="1:6" x14ac:dyDescent="0.3">
      <c r="A588" s="27" t="s">
        <v>675</v>
      </c>
      <c r="B588" s="27">
        <v>21</v>
      </c>
      <c r="C588" s="28">
        <v>0.04</v>
      </c>
      <c r="D588" s="18">
        <f>CustomerOrder!F588*B588</f>
        <v>55503</v>
      </c>
      <c r="E588" s="18">
        <f t="shared" si="22"/>
        <v>2220.12</v>
      </c>
      <c r="F588" s="29">
        <f t="shared" si="23"/>
        <v>53282.879999999997</v>
      </c>
    </row>
    <row r="589" spans="1:6" x14ac:dyDescent="0.3">
      <c r="A589" s="31" t="s">
        <v>676</v>
      </c>
      <c r="B589" s="31">
        <v>31</v>
      </c>
      <c r="C589" s="32">
        <v>0.04</v>
      </c>
      <c r="D589" s="21">
        <f>CustomerOrder!F589*B589</f>
        <v>122357</v>
      </c>
      <c r="E589" s="21">
        <f t="shared" si="22"/>
        <v>4894.28</v>
      </c>
      <c r="F589" s="33">
        <f t="shared" si="23"/>
        <v>117462.72</v>
      </c>
    </row>
    <row r="590" spans="1:6" x14ac:dyDescent="0.3">
      <c r="A590" s="27" t="s">
        <v>677</v>
      </c>
      <c r="B590" s="27">
        <v>30</v>
      </c>
      <c r="C590" s="28">
        <v>0.04</v>
      </c>
      <c r="D590" s="18">
        <f>CustomerOrder!F590*B590</f>
        <v>83640</v>
      </c>
      <c r="E590" s="18">
        <f t="shared" si="22"/>
        <v>3345.6</v>
      </c>
      <c r="F590" s="29">
        <f t="shared" si="23"/>
        <v>80294.399999999994</v>
      </c>
    </row>
    <row r="591" spans="1:6" x14ac:dyDescent="0.3">
      <c r="A591" s="31" t="s">
        <v>678</v>
      </c>
      <c r="B591" s="31">
        <v>21</v>
      </c>
      <c r="C591" s="32">
        <v>0.12</v>
      </c>
      <c r="D591" s="21">
        <f>CustomerOrder!F591*B591</f>
        <v>42126</v>
      </c>
      <c r="E591" s="21">
        <f t="shared" si="22"/>
        <v>5055.12</v>
      </c>
      <c r="F591" s="33">
        <f t="shared" si="23"/>
        <v>37070.879999999997</v>
      </c>
    </row>
    <row r="592" spans="1:6" x14ac:dyDescent="0.3">
      <c r="A592" s="27" t="s">
        <v>679</v>
      </c>
      <c r="B592" s="27">
        <v>32</v>
      </c>
      <c r="C592" s="28">
        <v>0</v>
      </c>
      <c r="D592" s="18">
        <f>CustomerOrder!F592*B592</f>
        <v>81600</v>
      </c>
      <c r="E592" s="18">
        <f t="shared" si="22"/>
        <v>0</v>
      </c>
      <c r="F592" s="29">
        <f t="shared" si="23"/>
        <v>81600</v>
      </c>
    </row>
    <row r="593" spans="1:6" x14ac:dyDescent="0.3">
      <c r="A593" s="31" t="s">
        <v>680</v>
      </c>
      <c r="B593" s="31">
        <v>21</v>
      </c>
      <c r="C593" s="32">
        <v>0</v>
      </c>
      <c r="D593" s="21">
        <f>CustomerOrder!F593*B593</f>
        <v>62937</v>
      </c>
      <c r="E593" s="21">
        <f t="shared" si="22"/>
        <v>0</v>
      </c>
      <c r="F593" s="33">
        <f t="shared" si="23"/>
        <v>62937</v>
      </c>
    </row>
    <row r="594" spans="1:6" x14ac:dyDescent="0.3">
      <c r="A594" s="27" t="s">
        <v>681</v>
      </c>
      <c r="B594" s="27">
        <v>23</v>
      </c>
      <c r="C594" s="28">
        <v>0</v>
      </c>
      <c r="D594" s="18">
        <f>CustomerOrder!F594*B594</f>
        <v>30084</v>
      </c>
      <c r="E594" s="18">
        <f t="shared" si="22"/>
        <v>0</v>
      </c>
      <c r="F594" s="29">
        <f t="shared" si="23"/>
        <v>30084</v>
      </c>
    </row>
    <row r="595" spans="1:6" x14ac:dyDescent="0.3">
      <c r="A595" s="31" t="s">
        <v>682</v>
      </c>
      <c r="B595" s="31">
        <v>33</v>
      </c>
      <c r="C595" s="32">
        <v>0.05</v>
      </c>
      <c r="D595" s="21">
        <f>CustomerOrder!F595*B595</f>
        <v>71775</v>
      </c>
      <c r="E595" s="21">
        <f t="shared" si="22"/>
        <v>3588.75</v>
      </c>
      <c r="F595" s="33">
        <f t="shared" si="23"/>
        <v>68186.25</v>
      </c>
    </row>
    <row r="596" spans="1:6" x14ac:dyDescent="0.3">
      <c r="A596" s="27" t="s">
        <v>683</v>
      </c>
      <c r="B596" s="27">
        <v>25</v>
      </c>
      <c r="C596" s="28">
        <v>0.06</v>
      </c>
      <c r="D596" s="18">
        <f>CustomerOrder!F596*B596</f>
        <v>26250</v>
      </c>
      <c r="E596" s="18">
        <f t="shared" si="22"/>
        <v>1575</v>
      </c>
      <c r="F596" s="29">
        <f t="shared" si="23"/>
        <v>24675</v>
      </c>
    </row>
    <row r="597" spans="1:6" x14ac:dyDescent="0.3">
      <c r="A597" s="31" t="s">
        <v>684</v>
      </c>
      <c r="B597" s="31">
        <v>29</v>
      </c>
      <c r="C597" s="32">
        <v>0.06</v>
      </c>
      <c r="D597" s="21">
        <f>CustomerOrder!F597*B597</f>
        <v>83752</v>
      </c>
      <c r="E597" s="21">
        <f t="shared" si="22"/>
        <v>5025.12</v>
      </c>
      <c r="F597" s="33">
        <f t="shared" si="23"/>
        <v>78726.880000000005</v>
      </c>
    </row>
    <row r="598" spans="1:6" x14ac:dyDescent="0.3">
      <c r="A598" s="35" t="s">
        <v>685</v>
      </c>
      <c r="B598" s="35">
        <v>21</v>
      </c>
      <c r="C598" s="38">
        <v>0.05</v>
      </c>
      <c r="D598" s="37">
        <f>CustomerOrder!F598*B598</f>
        <v>31290</v>
      </c>
      <c r="E598" s="37">
        <f t="shared" si="22"/>
        <v>1564.5</v>
      </c>
      <c r="F598" s="39">
        <f t="shared" si="23"/>
        <v>29725.5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D0F6-D918-48B0-9C47-509DE9A8963C}">
  <dimension ref="A1:D598"/>
  <sheetViews>
    <sheetView workbookViewId="0"/>
  </sheetViews>
  <sheetFormatPr defaultRowHeight="14.4" x14ac:dyDescent="0.3"/>
  <cols>
    <col min="1" max="1" width="8" bestFit="1" customWidth="1"/>
    <col min="2" max="2" width="9.44140625" bestFit="1" customWidth="1"/>
    <col min="3" max="3" width="10.33203125" bestFit="1" customWidth="1"/>
    <col min="4" max="4" width="15.77734375" bestFit="1" customWidth="1"/>
  </cols>
  <sheetData>
    <row r="1" spans="1:4" x14ac:dyDescent="0.3">
      <c r="A1" s="9" t="s">
        <v>733</v>
      </c>
      <c r="B1" s="10" t="s">
        <v>688</v>
      </c>
      <c r="C1" s="10" t="s">
        <v>91</v>
      </c>
      <c r="D1" s="10" t="s">
        <v>708</v>
      </c>
    </row>
    <row r="2" spans="1:4" x14ac:dyDescent="0.3">
      <c r="A2" s="27" t="s">
        <v>30</v>
      </c>
      <c r="B2" s="18">
        <f>100+_xlfn.CEILING.MATH(CustomerOrder!F2/250)*50</f>
        <v>150</v>
      </c>
      <c r="C2" s="18" cm="1">
        <f t="array" ref="C2">_xlfn._xlws.FILTER(ProductCost!$B$2:$B$24, (ProductCost!$A$2:$A$24=CustomerOrder!C2)*(ProductCost!$C$2:$C$24&lt;=CustomerOrder!D2)*(CustomerOrder!D2&lt;=ProductCost!$D$2:$D$24))</f>
        <v>11</v>
      </c>
      <c r="D2" s="18">
        <f>CustomerOrder!F2*OrderCost!$C2</f>
        <v>22</v>
      </c>
    </row>
    <row r="3" spans="1:4" x14ac:dyDescent="0.3">
      <c r="A3" s="31" t="s">
        <v>54</v>
      </c>
      <c r="B3" s="21">
        <f>100+_xlfn.CEILING.MATH(CustomerOrder!F3/250)*50</f>
        <v>150</v>
      </c>
      <c r="C3" s="21" cm="1">
        <f t="array" ref="C3">_xlfn._xlws.FILTER(ProductCost!$B$2:$B$24, (ProductCost!$A$2:$A$24=CustomerOrder!C3)*(ProductCost!$C$2:$C$24&lt;=CustomerOrder!D3)*(CustomerOrder!D3&lt;=ProductCost!$D$2:$D$24))</f>
        <v>12</v>
      </c>
      <c r="D3" s="21">
        <f>CustomerOrder!F3*OrderCost!$C3</f>
        <v>24</v>
      </c>
    </row>
    <row r="4" spans="1:4" x14ac:dyDescent="0.3">
      <c r="A4" s="27" t="s">
        <v>55</v>
      </c>
      <c r="B4" s="18">
        <f>100+_xlfn.CEILING.MATH(CustomerOrder!F4/250)*50</f>
        <v>150</v>
      </c>
      <c r="C4" s="18" cm="1">
        <f t="array" ref="C4">_xlfn._xlws.FILTER(ProductCost!$B$2:$B$24, (ProductCost!$A$2:$A$24=CustomerOrder!C4)*(ProductCost!$C$2:$C$24&lt;=CustomerOrder!D4)*(CustomerOrder!D4&lt;=ProductCost!$D$2:$D$24))</f>
        <v>11</v>
      </c>
      <c r="D4" s="18">
        <f>CustomerOrder!F4*OrderCost!$C4</f>
        <v>110</v>
      </c>
    </row>
    <row r="5" spans="1:4" x14ac:dyDescent="0.3">
      <c r="A5" s="31" t="s">
        <v>92</v>
      </c>
      <c r="B5" s="21">
        <f>100+_xlfn.CEILING.MATH(CustomerOrder!F5/250)*50</f>
        <v>150</v>
      </c>
      <c r="C5" s="21" cm="1">
        <f t="array" ref="C5">_xlfn._xlws.FILTER(ProductCost!$B$2:$B$24, (ProductCost!$A$2:$A$24=CustomerOrder!C5)*(ProductCost!$C$2:$C$24&lt;=CustomerOrder!D5)*(CustomerOrder!D5&lt;=ProductCost!$D$2:$D$24))</f>
        <v>12</v>
      </c>
      <c r="D5" s="21">
        <f>CustomerOrder!F5*OrderCost!$C5</f>
        <v>120</v>
      </c>
    </row>
    <row r="6" spans="1:4" x14ac:dyDescent="0.3">
      <c r="A6" s="27" t="s">
        <v>93</v>
      </c>
      <c r="B6" s="18">
        <f>100+_xlfn.CEILING.MATH(CustomerOrder!F6/250)*50</f>
        <v>150</v>
      </c>
      <c r="C6" s="18" cm="1">
        <f t="array" ref="C6">_xlfn._xlws.FILTER(ProductCost!$B$2:$B$24, (ProductCost!$A$2:$A$24=CustomerOrder!C6)*(ProductCost!$C$2:$C$24&lt;=CustomerOrder!D6)*(CustomerOrder!D6&lt;=ProductCost!$D$2:$D$24))</f>
        <v>11</v>
      </c>
      <c r="D6" s="18">
        <f>CustomerOrder!F6*OrderCost!$C6</f>
        <v>1100</v>
      </c>
    </row>
    <row r="7" spans="1:4" x14ac:dyDescent="0.3">
      <c r="A7" s="31" t="s">
        <v>94</v>
      </c>
      <c r="B7" s="21">
        <f>100+_xlfn.CEILING.MATH(CustomerOrder!F7/250)*50</f>
        <v>150</v>
      </c>
      <c r="C7" s="21" cm="1">
        <f t="array" ref="C7">_xlfn._xlws.FILTER(ProductCost!$B$2:$B$24, (ProductCost!$A$2:$A$24=CustomerOrder!C7)*(ProductCost!$C$2:$C$24&lt;=CustomerOrder!D7)*(CustomerOrder!D7&lt;=ProductCost!$D$2:$D$24))</f>
        <v>12</v>
      </c>
      <c r="D7" s="21">
        <f>CustomerOrder!F7*OrderCost!$C7</f>
        <v>1200</v>
      </c>
    </row>
    <row r="8" spans="1:4" x14ac:dyDescent="0.3">
      <c r="A8" s="27" t="s">
        <v>95</v>
      </c>
      <c r="B8" s="18">
        <f>100+_xlfn.CEILING.MATH(CustomerOrder!F8/250)*50</f>
        <v>150</v>
      </c>
      <c r="C8" s="18" cm="1">
        <f t="array" ref="C8">_xlfn._xlws.FILTER(ProductCost!$B$2:$B$24, (ProductCost!$A$2:$A$24=CustomerOrder!C8)*(ProductCost!$C$2:$C$24&lt;=CustomerOrder!D8)*(CustomerOrder!D8&lt;=ProductCost!$D$2:$D$24))</f>
        <v>10</v>
      </c>
      <c r="D8" s="18">
        <f>CustomerOrder!F8*OrderCost!$C8</f>
        <v>1000</v>
      </c>
    </row>
    <row r="9" spans="1:4" x14ac:dyDescent="0.3">
      <c r="A9" s="31" t="s">
        <v>96</v>
      </c>
      <c r="B9" s="21">
        <f>100+_xlfn.CEILING.MATH(CustomerOrder!F9/250)*50</f>
        <v>150</v>
      </c>
      <c r="C9" s="21" cm="1">
        <f t="array" ref="C9">_xlfn._xlws.FILTER(ProductCost!$B$2:$B$24, (ProductCost!$A$2:$A$24=CustomerOrder!C9)*(ProductCost!$C$2:$C$24&lt;=CustomerOrder!D9)*(CustomerOrder!D9&lt;=ProductCost!$D$2:$D$24))</f>
        <v>10</v>
      </c>
      <c r="D9" s="21">
        <f>CustomerOrder!F9*OrderCost!$C9</f>
        <v>1000</v>
      </c>
    </row>
    <row r="10" spans="1:4" x14ac:dyDescent="0.3">
      <c r="A10" s="27" t="s">
        <v>97</v>
      </c>
      <c r="B10" s="18">
        <f>100+_xlfn.CEILING.MATH(CustomerOrder!F10/250)*50</f>
        <v>150</v>
      </c>
      <c r="C10" s="18" cm="1">
        <f t="array" ref="C10">_xlfn._xlws.FILTER(ProductCost!$B$2:$B$24, (ProductCost!$A$2:$A$24=CustomerOrder!C10)*(ProductCost!$C$2:$C$24&lt;=CustomerOrder!D10)*(CustomerOrder!D10&lt;=ProductCost!$D$2:$D$24))</f>
        <v>12</v>
      </c>
      <c r="D10" s="18">
        <f>CustomerOrder!F10*OrderCost!$C10</f>
        <v>1080</v>
      </c>
    </row>
    <row r="11" spans="1:4" x14ac:dyDescent="0.3">
      <c r="A11" s="31" t="s">
        <v>98</v>
      </c>
      <c r="B11" s="21">
        <f>100+_xlfn.CEILING.MATH(CustomerOrder!F11/250)*50</f>
        <v>150</v>
      </c>
      <c r="C11" s="21" cm="1">
        <f t="array" ref="C11">_xlfn._xlws.FILTER(ProductCost!$B$2:$B$24, (ProductCost!$A$2:$A$24=CustomerOrder!C11)*(ProductCost!$C$2:$C$24&lt;=CustomerOrder!D11)*(CustomerOrder!D11&lt;=ProductCost!$D$2:$D$24))</f>
        <v>12</v>
      </c>
      <c r="D11" s="21">
        <f>CustomerOrder!F11*OrderCost!$C11</f>
        <v>1440</v>
      </c>
    </row>
    <row r="12" spans="1:4" x14ac:dyDescent="0.3">
      <c r="A12" s="27" t="s">
        <v>99</v>
      </c>
      <c r="B12" s="18">
        <f>100+_xlfn.CEILING.MATH(CustomerOrder!F12/250)*50</f>
        <v>200</v>
      </c>
      <c r="C12" s="18" cm="1">
        <f t="array" ref="C12">_xlfn._xlws.FILTER(ProductCost!$B$2:$B$24, (ProductCost!$A$2:$A$24=CustomerOrder!C12)*(ProductCost!$C$2:$C$24&lt;=CustomerOrder!D12)*(CustomerOrder!D12&lt;=ProductCost!$D$2:$D$24))</f>
        <v>12</v>
      </c>
      <c r="D12" s="18">
        <f>CustomerOrder!F12*OrderCost!$C12</f>
        <v>6000</v>
      </c>
    </row>
    <row r="13" spans="1:4" x14ac:dyDescent="0.3">
      <c r="A13" s="31" t="s">
        <v>100</v>
      </c>
      <c r="B13" s="21">
        <f>100+_xlfn.CEILING.MATH(CustomerOrder!F13/250)*50</f>
        <v>200</v>
      </c>
      <c r="C13" s="21" cm="1">
        <f t="array" ref="C13">_xlfn._xlws.FILTER(ProductCost!$B$2:$B$24, (ProductCost!$A$2:$A$24=CustomerOrder!C13)*(ProductCost!$C$2:$C$24&lt;=CustomerOrder!D13)*(CustomerOrder!D13&lt;=ProductCost!$D$2:$D$24))</f>
        <v>12</v>
      </c>
      <c r="D13" s="21">
        <f>CustomerOrder!F13*OrderCost!$C13</f>
        <v>6000</v>
      </c>
    </row>
    <row r="14" spans="1:4" x14ac:dyDescent="0.3">
      <c r="A14" s="27" t="s">
        <v>101</v>
      </c>
      <c r="B14" s="18">
        <f>100+_xlfn.CEILING.MATH(CustomerOrder!F14/250)*50</f>
        <v>200</v>
      </c>
      <c r="C14" s="18" cm="1">
        <f t="array" ref="C14">_xlfn._xlws.FILTER(ProductCost!$B$2:$B$24, (ProductCost!$A$2:$A$24=CustomerOrder!C14)*(ProductCost!$C$2:$C$24&lt;=CustomerOrder!D14)*(CustomerOrder!D14&lt;=ProductCost!$D$2:$D$24))</f>
        <v>12</v>
      </c>
      <c r="D14" s="18">
        <f>CustomerOrder!F14*OrderCost!$C14</f>
        <v>6000</v>
      </c>
    </row>
    <row r="15" spans="1:4" x14ac:dyDescent="0.3">
      <c r="A15" s="31" t="s">
        <v>102</v>
      </c>
      <c r="B15" s="21">
        <f>100+_xlfn.CEILING.MATH(CustomerOrder!F15/250)*50</f>
        <v>200</v>
      </c>
      <c r="C15" s="21" cm="1">
        <f t="array" ref="C15">_xlfn._xlws.FILTER(ProductCost!$B$2:$B$24, (ProductCost!$A$2:$A$24=CustomerOrder!C15)*(ProductCost!$C$2:$C$24&lt;=CustomerOrder!D15)*(CustomerOrder!D15&lt;=ProductCost!$D$2:$D$24))</f>
        <v>12</v>
      </c>
      <c r="D15" s="21">
        <f>CustomerOrder!F15*OrderCost!$C15</f>
        <v>6000</v>
      </c>
    </row>
    <row r="16" spans="1:4" x14ac:dyDescent="0.3">
      <c r="A16" s="27" t="s">
        <v>103</v>
      </c>
      <c r="B16" s="18">
        <f>100+_xlfn.CEILING.MATH(CustomerOrder!F16/250)*50</f>
        <v>300</v>
      </c>
      <c r="C16" s="18" cm="1">
        <f t="array" ref="C16">_xlfn._xlws.FILTER(ProductCost!$B$2:$B$24, (ProductCost!$A$2:$A$24=CustomerOrder!C16)*(ProductCost!$C$2:$C$24&lt;=CustomerOrder!D16)*(CustomerOrder!D16&lt;=ProductCost!$D$2:$D$24))</f>
        <v>12.5</v>
      </c>
      <c r="D16" s="18">
        <f>CustomerOrder!F16*OrderCost!$C16</f>
        <v>12500</v>
      </c>
    </row>
    <row r="17" spans="1:4" x14ac:dyDescent="0.3">
      <c r="A17" s="31" t="s">
        <v>104</v>
      </c>
      <c r="B17" s="21">
        <f>100+_xlfn.CEILING.MATH(CustomerOrder!F17/250)*50</f>
        <v>300</v>
      </c>
      <c r="C17" s="21" cm="1">
        <f t="array" ref="C17">_xlfn._xlws.FILTER(ProductCost!$B$2:$B$24, (ProductCost!$A$2:$A$24=CustomerOrder!C17)*(ProductCost!$C$2:$C$24&lt;=CustomerOrder!D17)*(CustomerOrder!D17&lt;=ProductCost!$D$2:$D$24))</f>
        <v>12.5</v>
      </c>
      <c r="D17" s="21">
        <f>CustomerOrder!F17*OrderCost!$C17</f>
        <v>10000</v>
      </c>
    </row>
    <row r="18" spans="1:4" x14ac:dyDescent="0.3">
      <c r="A18" s="27" t="s">
        <v>105</v>
      </c>
      <c r="B18" s="18">
        <f>100+_xlfn.CEILING.MATH(CustomerOrder!F18/250)*50</f>
        <v>300</v>
      </c>
      <c r="C18" s="18" cm="1">
        <f t="array" ref="C18">_xlfn._xlws.FILTER(ProductCost!$B$2:$B$24, (ProductCost!$A$2:$A$24=CustomerOrder!C18)*(ProductCost!$C$2:$C$24&lt;=CustomerOrder!D18)*(CustomerOrder!D18&lt;=ProductCost!$D$2:$D$24))</f>
        <v>12.5</v>
      </c>
      <c r="D18" s="18">
        <f>CustomerOrder!F18*OrderCost!$C18</f>
        <v>11250</v>
      </c>
    </row>
    <row r="19" spans="1:4" x14ac:dyDescent="0.3">
      <c r="A19" s="31" t="s">
        <v>106</v>
      </c>
      <c r="B19" s="21">
        <f>100+_xlfn.CEILING.MATH(CustomerOrder!F19/250)*50</f>
        <v>300</v>
      </c>
      <c r="C19" s="21" cm="1">
        <f t="array" ref="C19">_xlfn._xlws.FILTER(ProductCost!$B$2:$B$24, (ProductCost!$A$2:$A$24=CustomerOrder!C19)*(ProductCost!$C$2:$C$24&lt;=CustomerOrder!D19)*(CustomerOrder!D19&lt;=ProductCost!$D$2:$D$24))</f>
        <v>12.5</v>
      </c>
      <c r="D19" s="21">
        <f>CustomerOrder!F19*OrderCost!$C19</f>
        <v>11250</v>
      </c>
    </row>
    <row r="20" spans="1:4" x14ac:dyDescent="0.3">
      <c r="A20" s="27" t="s">
        <v>107</v>
      </c>
      <c r="B20" s="18">
        <f>100+_xlfn.CEILING.MATH(CustomerOrder!F20/250)*50</f>
        <v>300</v>
      </c>
      <c r="C20" s="18" cm="1">
        <f t="array" ref="C20">_xlfn._xlws.FILTER(ProductCost!$B$2:$B$24, (ProductCost!$A$2:$A$24=CustomerOrder!C20)*(ProductCost!$C$2:$C$24&lt;=CustomerOrder!D20)*(CustomerOrder!D20&lt;=ProductCost!$D$2:$D$24))</f>
        <v>12.5</v>
      </c>
      <c r="D20" s="18">
        <f>CustomerOrder!F20*OrderCost!$C20</f>
        <v>11250</v>
      </c>
    </row>
    <row r="21" spans="1:4" x14ac:dyDescent="0.3">
      <c r="A21" s="31" t="s">
        <v>108</v>
      </c>
      <c r="B21" s="21">
        <f>100+_xlfn.CEILING.MATH(CustomerOrder!F21/250)*50</f>
        <v>350</v>
      </c>
      <c r="C21" s="21" cm="1">
        <f t="array" ref="C21">_xlfn._xlws.FILTER(ProductCost!$B$2:$B$24, (ProductCost!$A$2:$A$24=CustomerOrder!C21)*(ProductCost!$C$2:$C$24&lt;=CustomerOrder!D21)*(CustomerOrder!D21&lt;=ProductCost!$D$2:$D$24))</f>
        <v>12.5</v>
      </c>
      <c r="D21" s="21">
        <f>CustomerOrder!F21*OrderCost!$C21</f>
        <v>15000</v>
      </c>
    </row>
    <row r="22" spans="1:4" x14ac:dyDescent="0.3">
      <c r="A22" s="27" t="s">
        <v>109</v>
      </c>
      <c r="B22" s="18">
        <f>100+_xlfn.CEILING.MATH(CustomerOrder!F22/250)*50</f>
        <v>350</v>
      </c>
      <c r="C22" s="18" cm="1">
        <f t="array" ref="C22">_xlfn._xlws.FILTER(ProductCost!$B$2:$B$24, (ProductCost!$A$2:$A$24=CustomerOrder!C22)*(ProductCost!$C$2:$C$24&lt;=CustomerOrder!D22)*(CustomerOrder!D22&lt;=ProductCost!$D$2:$D$24))</f>
        <v>12.55</v>
      </c>
      <c r="D22" s="18">
        <f>CustomerOrder!F22*OrderCost!$C22</f>
        <v>15060</v>
      </c>
    </row>
    <row r="23" spans="1:4" x14ac:dyDescent="0.3">
      <c r="A23" s="31" t="s">
        <v>110</v>
      </c>
      <c r="B23" s="21">
        <f>100+_xlfn.CEILING.MATH(CustomerOrder!F23/250)*50</f>
        <v>300</v>
      </c>
      <c r="C23" s="21" cm="1">
        <f t="array" ref="C23">_xlfn._xlws.FILTER(ProductCost!$B$2:$B$24, (ProductCost!$A$2:$A$24=CustomerOrder!C23)*(ProductCost!$C$2:$C$24&lt;=CustomerOrder!D23)*(CustomerOrder!D23&lt;=ProductCost!$D$2:$D$24))</f>
        <v>12.55</v>
      </c>
      <c r="D23" s="21">
        <f>CustomerOrder!F23*OrderCost!$C23</f>
        <v>12550</v>
      </c>
    </row>
    <row r="24" spans="1:4" x14ac:dyDescent="0.3">
      <c r="A24" s="27" t="s">
        <v>111</v>
      </c>
      <c r="B24" s="18">
        <f>100+_xlfn.CEILING.MATH(CustomerOrder!F24/250)*50</f>
        <v>350</v>
      </c>
      <c r="C24" s="18" cm="1">
        <f t="array" ref="C24">_xlfn._xlws.FILTER(ProductCost!$B$2:$B$24, (ProductCost!$A$2:$A$24=CustomerOrder!C24)*(ProductCost!$C$2:$C$24&lt;=CustomerOrder!D24)*(CustomerOrder!D24&lt;=ProductCost!$D$2:$D$24))</f>
        <v>12.55</v>
      </c>
      <c r="D24" s="18">
        <f>CustomerOrder!F24*OrderCost!$C24</f>
        <v>13805</v>
      </c>
    </row>
    <row r="25" spans="1:4" x14ac:dyDescent="0.3">
      <c r="A25" s="31" t="s">
        <v>112</v>
      </c>
      <c r="B25" s="21">
        <f>100+_xlfn.CEILING.MATH(CustomerOrder!F25/250)*50</f>
        <v>350</v>
      </c>
      <c r="C25" s="21" cm="1">
        <f t="array" ref="C25">_xlfn._xlws.FILTER(ProductCost!$B$2:$B$24, (ProductCost!$A$2:$A$24=CustomerOrder!C25)*(ProductCost!$C$2:$C$24&lt;=CustomerOrder!D25)*(CustomerOrder!D25&lt;=ProductCost!$D$2:$D$24))</f>
        <v>12.55</v>
      </c>
      <c r="D25" s="21">
        <f>CustomerOrder!F25*OrderCost!$C25</f>
        <v>13805</v>
      </c>
    </row>
    <row r="26" spans="1:4" x14ac:dyDescent="0.3">
      <c r="A26" s="27" t="s">
        <v>113</v>
      </c>
      <c r="B26" s="18">
        <f>100+_xlfn.CEILING.MATH(CustomerOrder!F26/250)*50</f>
        <v>350</v>
      </c>
      <c r="C26" s="18" cm="1">
        <f t="array" ref="C26">_xlfn._xlws.FILTER(ProductCost!$B$2:$B$24, (ProductCost!$A$2:$A$24=CustomerOrder!C26)*(ProductCost!$C$2:$C$24&lt;=CustomerOrder!D26)*(CustomerOrder!D26&lt;=ProductCost!$D$2:$D$24))</f>
        <v>12.55</v>
      </c>
      <c r="D26" s="18">
        <f>CustomerOrder!F26*OrderCost!$C26</f>
        <v>13805</v>
      </c>
    </row>
    <row r="27" spans="1:4" x14ac:dyDescent="0.3">
      <c r="A27" s="31" t="s">
        <v>114</v>
      </c>
      <c r="B27" s="21">
        <f>100+_xlfn.CEILING.MATH(CustomerOrder!F27/250)*50</f>
        <v>350</v>
      </c>
      <c r="C27" s="21" cm="1">
        <f t="array" ref="C27">_xlfn._xlws.FILTER(ProductCost!$B$2:$B$24, (ProductCost!$A$2:$A$24=CustomerOrder!C27)*(ProductCost!$C$2:$C$24&lt;=CustomerOrder!D27)*(CustomerOrder!D27&lt;=ProductCost!$D$2:$D$24))</f>
        <v>12.55</v>
      </c>
      <c r="D27" s="21">
        <f>CustomerOrder!F27*OrderCost!$C27</f>
        <v>13805</v>
      </c>
    </row>
    <row r="28" spans="1:4" x14ac:dyDescent="0.3">
      <c r="A28" s="27" t="s">
        <v>115</v>
      </c>
      <c r="B28" s="18">
        <f>100+_xlfn.CEILING.MATH(CustomerOrder!F28/250)*50</f>
        <v>150</v>
      </c>
      <c r="C28" s="18" cm="1">
        <f t="array" ref="C28">_xlfn._xlws.FILTER(ProductCost!$B$2:$B$24, (ProductCost!$A$2:$A$24=CustomerOrder!C28)*(ProductCost!$C$2:$C$24&lt;=CustomerOrder!D28)*(CustomerOrder!D28&lt;=ProductCost!$D$2:$D$24))</f>
        <v>11</v>
      </c>
      <c r="D28" s="18">
        <f>CustomerOrder!F28*OrderCost!$C28</f>
        <v>1166</v>
      </c>
    </row>
    <row r="29" spans="1:4" x14ac:dyDescent="0.3">
      <c r="A29" s="31" t="s">
        <v>116</v>
      </c>
      <c r="B29" s="21">
        <f>100+_xlfn.CEILING.MATH(CustomerOrder!F29/250)*50</f>
        <v>150</v>
      </c>
      <c r="C29" s="21" cm="1">
        <f t="array" ref="C29">_xlfn._xlws.FILTER(ProductCost!$B$2:$B$24, (ProductCost!$A$2:$A$24=CustomerOrder!C29)*(ProductCost!$C$2:$C$24&lt;=CustomerOrder!D29)*(CustomerOrder!D29&lt;=ProductCost!$D$2:$D$24))</f>
        <v>11</v>
      </c>
      <c r="D29" s="21">
        <f>CustomerOrder!F29*OrderCost!$C29</f>
        <v>1375</v>
      </c>
    </row>
    <row r="30" spans="1:4" x14ac:dyDescent="0.3">
      <c r="A30" s="27" t="s">
        <v>117</v>
      </c>
      <c r="B30" s="18">
        <f>100+_xlfn.CEILING.MATH(CustomerOrder!F30/250)*50</f>
        <v>250</v>
      </c>
      <c r="C30" s="18" cm="1">
        <f t="array" ref="C30">_xlfn._xlws.FILTER(ProductCost!$B$2:$B$24, (ProductCost!$A$2:$A$24=CustomerOrder!C30)*(ProductCost!$C$2:$C$24&lt;=CustomerOrder!D30)*(CustomerOrder!D30&lt;=ProductCost!$D$2:$D$24))</f>
        <v>11</v>
      </c>
      <c r="D30" s="18">
        <f>CustomerOrder!F30*OrderCost!$C30</f>
        <v>6589</v>
      </c>
    </row>
    <row r="31" spans="1:4" x14ac:dyDescent="0.3">
      <c r="A31" s="31" t="s">
        <v>118</v>
      </c>
      <c r="B31" s="21">
        <f>100+_xlfn.CEILING.MATH(CustomerOrder!F31/250)*50</f>
        <v>200</v>
      </c>
      <c r="C31" s="21" cm="1">
        <f t="array" ref="C31">_xlfn._xlws.FILTER(ProductCost!$B$2:$B$24, (ProductCost!$A$2:$A$24=CustomerOrder!C31)*(ProductCost!$C$2:$C$24&lt;=CustomerOrder!D31)*(CustomerOrder!D31&lt;=ProductCost!$D$2:$D$24))</f>
        <v>11</v>
      </c>
      <c r="D31" s="21">
        <f>CustomerOrder!F31*OrderCost!$C31</f>
        <v>5412</v>
      </c>
    </row>
    <row r="32" spans="1:4" x14ac:dyDescent="0.3">
      <c r="A32" s="27" t="s">
        <v>119</v>
      </c>
      <c r="B32" s="18">
        <f>100+_xlfn.CEILING.MATH(CustomerOrder!F32/250)*50</f>
        <v>250</v>
      </c>
      <c r="C32" s="18" cm="1">
        <f t="array" ref="C32">_xlfn._xlws.FILTER(ProductCost!$B$2:$B$24, (ProductCost!$A$2:$A$24=CustomerOrder!C32)*(ProductCost!$C$2:$C$24&lt;=CustomerOrder!D32)*(CustomerOrder!D32&lt;=ProductCost!$D$2:$D$24))</f>
        <v>11</v>
      </c>
      <c r="D32" s="18">
        <f>CustomerOrder!F32*OrderCost!$C32</f>
        <v>5863</v>
      </c>
    </row>
    <row r="33" spans="1:4" x14ac:dyDescent="0.3">
      <c r="A33" s="31" t="s">
        <v>120</v>
      </c>
      <c r="B33" s="21">
        <f>100+_xlfn.CEILING.MATH(CustomerOrder!F33/250)*50</f>
        <v>200</v>
      </c>
      <c r="C33" s="21" cm="1">
        <f t="array" ref="C33">_xlfn._xlws.FILTER(ProductCost!$B$2:$B$24, (ProductCost!$A$2:$A$24=CustomerOrder!C33)*(ProductCost!$C$2:$C$24&lt;=CustomerOrder!D33)*(CustomerOrder!D33&lt;=ProductCost!$D$2:$D$24))</f>
        <v>11</v>
      </c>
      <c r="D33" s="21">
        <f>CustomerOrder!F33*OrderCost!$C33</f>
        <v>4796</v>
      </c>
    </row>
    <row r="34" spans="1:4" x14ac:dyDescent="0.3">
      <c r="A34" s="27" t="s">
        <v>121</v>
      </c>
      <c r="B34" s="18">
        <f>100+_xlfn.CEILING.MATH(CustomerOrder!F34/250)*50</f>
        <v>350</v>
      </c>
      <c r="C34" s="18" cm="1">
        <f t="array" ref="C34">_xlfn._xlws.FILTER(ProductCost!$B$2:$B$24, (ProductCost!$A$2:$A$24=CustomerOrder!C34)*(ProductCost!$C$2:$C$24&lt;=CustomerOrder!D34)*(CustomerOrder!D34&lt;=ProductCost!$D$2:$D$24))</f>
        <v>11.7</v>
      </c>
      <c r="D34" s="18">
        <f>CustomerOrder!F34*OrderCost!$C34</f>
        <v>13747.5</v>
      </c>
    </row>
    <row r="35" spans="1:4" x14ac:dyDescent="0.3">
      <c r="A35" s="31" t="s">
        <v>122</v>
      </c>
      <c r="B35" s="21">
        <f>100+_xlfn.CEILING.MATH(CustomerOrder!F35/250)*50</f>
        <v>300</v>
      </c>
      <c r="C35" s="21" cm="1">
        <f t="array" ref="C35">_xlfn._xlws.FILTER(ProductCost!$B$2:$B$24, (ProductCost!$A$2:$A$24=CustomerOrder!C35)*(ProductCost!$C$2:$C$24&lt;=CustomerOrder!D35)*(CustomerOrder!D35&lt;=ProductCost!$D$2:$D$24))</f>
        <v>11.7</v>
      </c>
      <c r="D35" s="21">
        <f>CustomerOrder!F35*OrderCost!$C35</f>
        <v>10986.3</v>
      </c>
    </row>
    <row r="36" spans="1:4" x14ac:dyDescent="0.3">
      <c r="A36" s="27" t="s">
        <v>123</v>
      </c>
      <c r="B36" s="18">
        <f>100+_xlfn.CEILING.MATH(CustomerOrder!F36/250)*50</f>
        <v>300</v>
      </c>
      <c r="C36" s="18" cm="1">
        <f t="array" ref="C36">_xlfn._xlws.FILTER(ProductCost!$B$2:$B$24, (ProductCost!$A$2:$A$24=CustomerOrder!C36)*(ProductCost!$C$2:$C$24&lt;=CustomerOrder!D36)*(CustomerOrder!D36&lt;=ProductCost!$D$2:$D$24))</f>
        <v>11.7</v>
      </c>
      <c r="D36" s="18">
        <f>CustomerOrder!F36*OrderCost!$C36</f>
        <v>10319.4</v>
      </c>
    </row>
    <row r="37" spans="1:4" x14ac:dyDescent="0.3">
      <c r="A37" s="31" t="s">
        <v>124</v>
      </c>
      <c r="B37" s="21">
        <f>100+_xlfn.CEILING.MATH(CustomerOrder!F37/250)*50</f>
        <v>300</v>
      </c>
      <c r="C37" s="21" cm="1">
        <f t="array" ref="C37">_xlfn._xlws.FILTER(ProductCost!$B$2:$B$24, (ProductCost!$A$2:$A$24=CustomerOrder!C37)*(ProductCost!$C$2:$C$24&lt;=CustomerOrder!D37)*(CustomerOrder!D37&lt;=ProductCost!$D$2:$D$24))</f>
        <v>11.7</v>
      </c>
      <c r="D37" s="21">
        <f>CustomerOrder!F37*OrderCost!$C37</f>
        <v>8903.6999999999989</v>
      </c>
    </row>
    <row r="38" spans="1:4" x14ac:dyDescent="0.3">
      <c r="A38" s="27" t="s">
        <v>125</v>
      </c>
      <c r="B38" s="18">
        <f>100+_xlfn.CEILING.MATH(CustomerOrder!F38/250)*50</f>
        <v>300</v>
      </c>
      <c r="C38" s="18" cm="1">
        <f t="array" ref="C38">_xlfn._xlws.FILTER(ProductCost!$B$2:$B$24, (ProductCost!$A$2:$A$24=CustomerOrder!C38)*(ProductCost!$C$2:$C$24&lt;=CustomerOrder!D38)*(CustomerOrder!D38&lt;=ProductCost!$D$2:$D$24))</f>
        <v>11.7</v>
      </c>
      <c r="D38" s="18">
        <f>CustomerOrder!F38*OrderCost!$C38</f>
        <v>10647</v>
      </c>
    </row>
    <row r="39" spans="1:4" x14ac:dyDescent="0.3">
      <c r="A39" s="31" t="s">
        <v>126</v>
      </c>
      <c r="B39" s="21">
        <f>100+_xlfn.CEILING.MATH(CustomerOrder!F39/250)*50</f>
        <v>400</v>
      </c>
      <c r="C39" s="21" cm="1">
        <f t="array" ref="C39">_xlfn._xlws.FILTER(ProductCost!$B$2:$B$24, (ProductCost!$A$2:$A$24=CustomerOrder!C39)*(ProductCost!$C$2:$C$24&lt;=CustomerOrder!D39)*(CustomerOrder!D39&lt;=ProductCost!$D$2:$D$24))</f>
        <v>11.7</v>
      </c>
      <c r="D39" s="21">
        <f>CustomerOrder!F39*OrderCost!$C39</f>
        <v>14742</v>
      </c>
    </row>
    <row r="40" spans="1:4" x14ac:dyDescent="0.3">
      <c r="A40" s="27" t="s">
        <v>127</v>
      </c>
      <c r="B40" s="18">
        <f>100+_xlfn.CEILING.MATH(CustomerOrder!F40/250)*50</f>
        <v>350</v>
      </c>
      <c r="C40" s="18" cm="1">
        <f t="array" ref="C40">_xlfn._xlws.FILTER(ProductCost!$B$2:$B$24, (ProductCost!$A$2:$A$24=CustomerOrder!C40)*(ProductCost!$C$2:$C$24&lt;=CustomerOrder!D40)*(CustomerOrder!D40&lt;=ProductCost!$D$2:$D$24))</f>
        <v>11.9</v>
      </c>
      <c r="D40" s="18">
        <f>CustomerOrder!F40*OrderCost!$C40</f>
        <v>14220.5</v>
      </c>
    </row>
    <row r="41" spans="1:4" x14ac:dyDescent="0.3">
      <c r="A41" s="31" t="s">
        <v>128</v>
      </c>
      <c r="B41" s="21">
        <f>100+_xlfn.CEILING.MATH(CustomerOrder!F41/250)*50</f>
        <v>350</v>
      </c>
      <c r="C41" s="21" cm="1">
        <f t="array" ref="C41">_xlfn._xlws.FILTER(ProductCost!$B$2:$B$24, (ProductCost!$A$2:$A$24=CustomerOrder!C41)*(ProductCost!$C$2:$C$24&lt;=CustomerOrder!D41)*(CustomerOrder!D41&lt;=ProductCost!$D$2:$D$24))</f>
        <v>11.9</v>
      </c>
      <c r="D41" s="21">
        <f>CustomerOrder!F41*OrderCost!$C41</f>
        <v>13435.1</v>
      </c>
    </row>
    <row r="42" spans="1:4" x14ac:dyDescent="0.3">
      <c r="A42" s="27" t="s">
        <v>129</v>
      </c>
      <c r="B42" s="18">
        <f>100+_xlfn.CEILING.MATH(CustomerOrder!F42/250)*50</f>
        <v>350</v>
      </c>
      <c r="C42" s="18" cm="1">
        <f t="array" ref="C42">_xlfn._xlws.FILTER(ProductCost!$B$2:$B$24, (ProductCost!$A$2:$A$24=CustomerOrder!C42)*(ProductCost!$C$2:$C$24&lt;=CustomerOrder!D42)*(CustomerOrder!D42&lt;=ProductCost!$D$2:$D$24))</f>
        <v>11.9</v>
      </c>
      <c r="D42" s="18">
        <f>CustomerOrder!F42*OrderCost!$C42</f>
        <v>12221.300000000001</v>
      </c>
    </row>
    <row r="43" spans="1:4" x14ac:dyDescent="0.3">
      <c r="A43" s="31" t="s">
        <v>130</v>
      </c>
      <c r="B43" s="21">
        <f>100+_xlfn.CEILING.MATH(CustomerOrder!F43/250)*50</f>
        <v>350</v>
      </c>
      <c r="C43" s="21" cm="1">
        <f t="array" ref="C43">_xlfn._xlws.FILTER(ProductCost!$B$2:$B$24, (ProductCost!$A$2:$A$24=CustomerOrder!C43)*(ProductCost!$C$2:$C$24&lt;=CustomerOrder!D43)*(CustomerOrder!D43&lt;=ProductCost!$D$2:$D$24))</f>
        <v>11.9</v>
      </c>
      <c r="D43" s="21">
        <f>CustomerOrder!F43*OrderCost!$C43</f>
        <v>13482.7</v>
      </c>
    </row>
    <row r="44" spans="1:4" x14ac:dyDescent="0.3">
      <c r="A44" s="27" t="s">
        <v>131</v>
      </c>
      <c r="B44" s="18">
        <f>100+_xlfn.CEILING.MATH(CustomerOrder!F44/250)*50</f>
        <v>300</v>
      </c>
      <c r="C44" s="18" cm="1">
        <f t="array" ref="C44">_xlfn._xlws.FILTER(ProductCost!$B$2:$B$24, (ProductCost!$A$2:$A$24=CustomerOrder!C44)*(ProductCost!$C$2:$C$24&lt;=CustomerOrder!D44)*(CustomerOrder!D44&lt;=ProductCost!$D$2:$D$24))</f>
        <v>11.9</v>
      </c>
      <c r="D44" s="18">
        <f>CustomerOrder!F44*OrderCost!$C44</f>
        <v>11769.1</v>
      </c>
    </row>
    <row r="45" spans="1:4" x14ac:dyDescent="0.3">
      <c r="A45" s="31" t="s">
        <v>132</v>
      </c>
      <c r="B45" s="21">
        <f>100+_xlfn.CEILING.MATH(CustomerOrder!F45/250)*50</f>
        <v>300</v>
      </c>
      <c r="C45" s="21" cm="1">
        <f t="array" ref="C45">_xlfn._xlws.FILTER(ProductCost!$B$2:$B$24, (ProductCost!$A$2:$A$24=CustomerOrder!C45)*(ProductCost!$C$2:$C$24&lt;=CustomerOrder!D45)*(CustomerOrder!D45&lt;=ProductCost!$D$2:$D$24))</f>
        <v>11.9</v>
      </c>
      <c r="D45" s="21">
        <f>CustomerOrder!F45*OrderCost!$C45</f>
        <v>10591</v>
      </c>
    </row>
    <row r="46" spans="1:4" x14ac:dyDescent="0.3">
      <c r="A46" s="27" t="s">
        <v>133</v>
      </c>
      <c r="B46" s="18">
        <f>100+_xlfn.CEILING.MATH(CustomerOrder!F46/250)*50</f>
        <v>150</v>
      </c>
      <c r="C46" s="18" cm="1">
        <f t="array" ref="C46">_xlfn._xlws.FILTER(ProductCost!$B$2:$B$24, (ProductCost!$A$2:$A$24=CustomerOrder!C46)*(ProductCost!$C$2:$C$24&lt;=CustomerOrder!D46)*(CustomerOrder!D46&lt;=ProductCost!$D$2:$D$24))</f>
        <v>11</v>
      </c>
      <c r="D46" s="18">
        <f>CustomerOrder!F46*OrderCost!$C46</f>
        <v>1166</v>
      </c>
    </row>
    <row r="47" spans="1:4" x14ac:dyDescent="0.3">
      <c r="A47" s="31" t="s">
        <v>134</v>
      </c>
      <c r="B47" s="21">
        <f>100+_xlfn.CEILING.MATH(CustomerOrder!F47/250)*50</f>
        <v>150</v>
      </c>
      <c r="C47" s="21" cm="1">
        <f t="array" ref="C47">_xlfn._xlws.FILTER(ProductCost!$B$2:$B$24, (ProductCost!$A$2:$A$24=CustomerOrder!C47)*(ProductCost!$C$2:$C$24&lt;=CustomerOrder!D47)*(CustomerOrder!D47&lt;=ProductCost!$D$2:$D$24))</f>
        <v>11</v>
      </c>
      <c r="D47" s="21">
        <f>CustomerOrder!F47*OrderCost!$C47</f>
        <v>1188</v>
      </c>
    </row>
    <row r="48" spans="1:4" x14ac:dyDescent="0.3">
      <c r="A48" s="27" t="s">
        <v>135</v>
      </c>
      <c r="B48" s="18">
        <f>100+_xlfn.CEILING.MATH(CustomerOrder!F48/250)*50</f>
        <v>250</v>
      </c>
      <c r="C48" s="18" cm="1">
        <f t="array" ref="C48">_xlfn._xlws.FILTER(ProductCost!$B$2:$B$24, (ProductCost!$A$2:$A$24=CustomerOrder!C48)*(ProductCost!$C$2:$C$24&lt;=CustomerOrder!D48)*(CustomerOrder!D48&lt;=ProductCost!$D$2:$D$24))</f>
        <v>11</v>
      </c>
      <c r="D48" s="18">
        <f>CustomerOrder!F48*OrderCost!$C48</f>
        <v>6798</v>
      </c>
    </row>
    <row r="49" spans="1:4" x14ac:dyDescent="0.3">
      <c r="A49" s="31" t="s">
        <v>136</v>
      </c>
      <c r="B49" s="21">
        <f>100+_xlfn.CEILING.MATH(CustomerOrder!F49/250)*50</f>
        <v>250</v>
      </c>
      <c r="C49" s="21" cm="1">
        <f t="array" ref="C49">_xlfn._xlws.FILTER(ProductCost!$B$2:$B$24, (ProductCost!$A$2:$A$24=CustomerOrder!C49)*(ProductCost!$C$2:$C$24&lt;=CustomerOrder!D49)*(CustomerOrder!D49&lt;=ProductCost!$D$2:$D$24))</f>
        <v>11</v>
      </c>
      <c r="D49" s="21">
        <f>CustomerOrder!F49*OrderCost!$C49</f>
        <v>5929</v>
      </c>
    </row>
    <row r="50" spans="1:4" x14ac:dyDescent="0.3">
      <c r="A50" s="27" t="s">
        <v>137</v>
      </c>
      <c r="B50" s="18">
        <f>100+_xlfn.CEILING.MATH(CustomerOrder!F50/250)*50</f>
        <v>250</v>
      </c>
      <c r="C50" s="18" cm="1">
        <f t="array" ref="C50">_xlfn._xlws.FILTER(ProductCost!$B$2:$B$24, (ProductCost!$A$2:$A$24=CustomerOrder!C50)*(ProductCost!$C$2:$C$24&lt;=CustomerOrder!D50)*(CustomerOrder!D50&lt;=ProductCost!$D$2:$D$24))</f>
        <v>11</v>
      </c>
      <c r="D50" s="18">
        <f>CustomerOrder!F50*OrderCost!$C50</f>
        <v>6314</v>
      </c>
    </row>
    <row r="51" spans="1:4" x14ac:dyDescent="0.3">
      <c r="A51" s="31" t="s">
        <v>138</v>
      </c>
      <c r="B51" s="21">
        <f>100+_xlfn.CEILING.MATH(CustomerOrder!F51/250)*50</f>
        <v>200</v>
      </c>
      <c r="C51" s="21" cm="1">
        <f t="array" ref="C51">_xlfn._xlws.FILTER(ProductCost!$B$2:$B$24, (ProductCost!$A$2:$A$24=CustomerOrder!C51)*(ProductCost!$C$2:$C$24&lt;=CustomerOrder!D51)*(CustomerOrder!D51&lt;=ProductCost!$D$2:$D$24))</f>
        <v>11</v>
      </c>
      <c r="D51" s="21">
        <f>CustomerOrder!F51*OrderCost!$C51</f>
        <v>5335</v>
      </c>
    </row>
    <row r="52" spans="1:4" x14ac:dyDescent="0.3">
      <c r="A52" s="27" t="s">
        <v>139</v>
      </c>
      <c r="B52" s="18">
        <f>100+_xlfn.CEILING.MATH(CustomerOrder!F52/250)*50</f>
        <v>350</v>
      </c>
      <c r="C52" s="18" cm="1">
        <f t="array" ref="C52">_xlfn._xlws.FILTER(ProductCost!$B$2:$B$24, (ProductCost!$A$2:$A$24=CustomerOrder!C52)*(ProductCost!$C$2:$C$24&lt;=CustomerOrder!D52)*(CustomerOrder!D52&lt;=ProductCost!$D$2:$D$24))</f>
        <v>11.3</v>
      </c>
      <c r="D52" s="18">
        <f>CustomerOrder!F52*OrderCost!$C52</f>
        <v>11865</v>
      </c>
    </row>
    <row r="53" spans="1:4" x14ac:dyDescent="0.3">
      <c r="A53" s="31" t="s">
        <v>140</v>
      </c>
      <c r="B53" s="21">
        <f>100+_xlfn.CEILING.MATH(CustomerOrder!F53/250)*50</f>
        <v>350</v>
      </c>
      <c r="C53" s="21" cm="1">
        <f t="array" ref="C53">_xlfn._xlws.FILTER(ProductCost!$B$2:$B$24, (ProductCost!$A$2:$A$24=CustomerOrder!C53)*(ProductCost!$C$2:$C$24&lt;=CustomerOrder!D53)*(CustomerOrder!D53&lt;=ProductCost!$D$2:$D$24))</f>
        <v>11.3</v>
      </c>
      <c r="D53" s="21">
        <f>CustomerOrder!F53*OrderCost!$C53</f>
        <v>11345.2</v>
      </c>
    </row>
    <row r="54" spans="1:4" x14ac:dyDescent="0.3">
      <c r="A54" s="27" t="s">
        <v>141</v>
      </c>
      <c r="B54" s="18">
        <f>100+_xlfn.CEILING.MATH(CustomerOrder!F54/250)*50</f>
        <v>300</v>
      </c>
      <c r="C54" s="18" cm="1">
        <f t="array" ref="C54">_xlfn._xlws.FILTER(ProductCost!$B$2:$B$24, (ProductCost!$A$2:$A$24=CustomerOrder!C54)*(ProductCost!$C$2:$C$24&lt;=CustomerOrder!D54)*(CustomerOrder!D54&lt;=ProductCost!$D$2:$D$24))</f>
        <v>11.3</v>
      </c>
      <c r="D54" s="18">
        <f>CustomerOrder!F54*OrderCost!$C54</f>
        <v>10791.5</v>
      </c>
    </row>
    <row r="55" spans="1:4" x14ac:dyDescent="0.3">
      <c r="A55" s="31" t="s">
        <v>142</v>
      </c>
      <c r="B55" s="21">
        <f>100+_xlfn.CEILING.MATH(CustomerOrder!F55/250)*50</f>
        <v>250</v>
      </c>
      <c r="C55" s="21" cm="1">
        <f t="array" ref="C55">_xlfn._xlws.FILTER(ProductCost!$B$2:$B$24, (ProductCost!$A$2:$A$24=CustomerOrder!C55)*(ProductCost!$C$2:$C$24&lt;=CustomerOrder!D55)*(CustomerOrder!D55&lt;=ProductCost!$D$2:$D$24))</f>
        <v>11.3</v>
      </c>
      <c r="D55" s="21">
        <f>CustomerOrder!F55*OrderCost!$C55</f>
        <v>7684.0000000000009</v>
      </c>
    </row>
    <row r="56" spans="1:4" x14ac:dyDescent="0.3">
      <c r="A56" s="27" t="s">
        <v>143</v>
      </c>
      <c r="B56" s="18">
        <f>100+_xlfn.CEILING.MATH(CustomerOrder!F56/250)*50</f>
        <v>300</v>
      </c>
      <c r="C56" s="18" cm="1">
        <f t="array" ref="C56">_xlfn._xlws.FILTER(ProductCost!$B$2:$B$24, (ProductCost!$A$2:$A$24=CustomerOrder!C56)*(ProductCost!$C$2:$C$24&lt;=CustomerOrder!D56)*(CustomerOrder!D56&lt;=ProductCost!$D$2:$D$24))</f>
        <v>11.3</v>
      </c>
      <c r="D56" s="18">
        <f>CustomerOrder!F56*OrderCost!$C56</f>
        <v>11074</v>
      </c>
    </row>
    <row r="57" spans="1:4" x14ac:dyDescent="0.3">
      <c r="A57" s="31" t="s">
        <v>144</v>
      </c>
      <c r="B57" s="21">
        <f>100+_xlfn.CEILING.MATH(CustomerOrder!F57/250)*50</f>
        <v>350</v>
      </c>
      <c r="C57" s="21" cm="1">
        <f t="array" ref="C57">_xlfn._xlws.FILTER(ProductCost!$B$2:$B$24, (ProductCost!$A$2:$A$24=CustomerOrder!C57)*(ProductCost!$C$2:$C$24&lt;=CustomerOrder!D57)*(CustomerOrder!D57&lt;=ProductCost!$D$2:$D$24))</f>
        <v>11.3</v>
      </c>
      <c r="D57" s="21">
        <f>CustomerOrder!F57*OrderCost!$C57</f>
        <v>11627.7</v>
      </c>
    </row>
    <row r="58" spans="1:4" x14ac:dyDescent="0.3">
      <c r="A58" s="27" t="s">
        <v>145</v>
      </c>
      <c r="B58" s="18">
        <f>100+_xlfn.CEILING.MATH(CustomerOrder!F58/250)*50</f>
        <v>350</v>
      </c>
      <c r="C58" s="18" cm="1">
        <f t="array" ref="C58">_xlfn._xlws.FILTER(ProductCost!$B$2:$B$24, (ProductCost!$A$2:$A$24=CustomerOrder!C58)*(ProductCost!$C$2:$C$24&lt;=CustomerOrder!D58)*(CustomerOrder!D58&lt;=ProductCost!$D$2:$D$24))</f>
        <v>11.5</v>
      </c>
      <c r="D58" s="18">
        <f>CustomerOrder!F58*OrderCost!$C58</f>
        <v>13363</v>
      </c>
    </row>
    <row r="59" spans="1:4" x14ac:dyDescent="0.3">
      <c r="A59" s="31" t="s">
        <v>146</v>
      </c>
      <c r="B59" s="21">
        <f>100+_xlfn.CEILING.MATH(CustomerOrder!F59/250)*50</f>
        <v>400</v>
      </c>
      <c r="C59" s="21" cm="1">
        <f t="array" ref="C59">_xlfn._xlws.FILTER(ProductCost!$B$2:$B$24, (ProductCost!$A$2:$A$24=CustomerOrder!C59)*(ProductCost!$C$2:$C$24&lt;=CustomerOrder!D59)*(CustomerOrder!D59&lt;=ProductCost!$D$2:$D$24))</f>
        <v>11.5</v>
      </c>
      <c r="D59" s="21">
        <f>CustomerOrder!F59*OrderCost!$C59</f>
        <v>14812</v>
      </c>
    </row>
    <row r="60" spans="1:4" x14ac:dyDescent="0.3">
      <c r="A60" s="27" t="s">
        <v>147</v>
      </c>
      <c r="B60" s="18">
        <f>100+_xlfn.CEILING.MATH(CustomerOrder!F60/250)*50</f>
        <v>300</v>
      </c>
      <c r="C60" s="18" cm="1">
        <f t="array" ref="C60">_xlfn._xlws.FILTER(ProductCost!$B$2:$B$24, (ProductCost!$A$2:$A$24=CustomerOrder!C60)*(ProductCost!$C$2:$C$24&lt;=CustomerOrder!D60)*(CustomerOrder!D60&lt;=ProductCost!$D$2:$D$24))</f>
        <v>11.5</v>
      </c>
      <c r="D60" s="18">
        <f>CustomerOrder!F60*OrderCost!$C60</f>
        <v>10568.5</v>
      </c>
    </row>
    <row r="61" spans="1:4" x14ac:dyDescent="0.3">
      <c r="A61" s="31" t="s">
        <v>148</v>
      </c>
      <c r="B61" s="21">
        <f>100+_xlfn.CEILING.MATH(CustomerOrder!F61/250)*50</f>
        <v>300</v>
      </c>
      <c r="C61" s="21" cm="1">
        <f t="array" ref="C61">_xlfn._xlws.FILTER(ProductCost!$B$2:$B$24, (ProductCost!$A$2:$A$24=CustomerOrder!C61)*(ProductCost!$C$2:$C$24&lt;=CustomerOrder!D61)*(CustomerOrder!D61&lt;=ProductCost!$D$2:$D$24))</f>
        <v>11.5</v>
      </c>
      <c r="D61" s="21">
        <f>CustomerOrder!F61*OrderCost!$C61</f>
        <v>11419.5</v>
      </c>
    </row>
    <row r="62" spans="1:4" x14ac:dyDescent="0.3">
      <c r="A62" s="27" t="s">
        <v>149</v>
      </c>
      <c r="B62" s="18">
        <f>100+_xlfn.CEILING.MATH(CustomerOrder!F62/250)*50</f>
        <v>350</v>
      </c>
      <c r="C62" s="18" cm="1">
        <f t="array" ref="C62">_xlfn._xlws.FILTER(ProductCost!$B$2:$B$24, (ProductCost!$A$2:$A$24=CustomerOrder!C62)*(ProductCost!$C$2:$C$24&lt;=CustomerOrder!D62)*(CustomerOrder!D62&lt;=ProductCost!$D$2:$D$24))</f>
        <v>11.5</v>
      </c>
      <c r="D62" s="18">
        <f>CustomerOrder!F62*OrderCost!$C62</f>
        <v>13098.5</v>
      </c>
    </row>
    <row r="63" spans="1:4" x14ac:dyDescent="0.3">
      <c r="A63" s="31" t="s">
        <v>150</v>
      </c>
      <c r="B63" s="21">
        <f>100+_xlfn.CEILING.MATH(CustomerOrder!F63/250)*50</f>
        <v>250</v>
      </c>
      <c r="C63" s="21" cm="1">
        <f t="array" ref="C63">_xlfn._xlws.FILTER(ProductCost!$B$2:$B$24, (ProductCost!$A$2:$A$24=CustomerOrder!C63)*(ProductCost!$C$2:$C$24&lt;=CustomerOrder!D63)*(CustomerOrder!D63&lt;=ProductCost!$D$2:$D$24))</f>
        <v>11.5</v>
      </c>
      <c r="D63" s="21">
        <f>CustomerOrder!F63*OrderCost!$C63</f>
        <v>8234</v>
      </c>
    </row>
    <row r="64" spans="1:4" x14ac:dyDescent="0.3">
      <c r="A64" s="27" t="s">
        <v>151</v>
      </c>
      <c r="B64" s="18">
        <f>100+_xlfn.CEILING.MATH(CustomerOrder!F64/250)*50</f>
        <v>150</v>
      </c>
      <c r="C64" s="18" cm="1">
        <f t="array" ref="C64">_xlfn._xlws.FILTER(ProductCost!$B$2:$B$24, (ProductCost!$A$2:$A$24=CustomerOrder!C64)*(ProductCost!$C$2:$C$24&lt;=CustomerOrder!D64)*(CustomerOrder!D64&lt;=ProductCost!$D$2:$D$24))</f>
        <v>12</v>
      </c>
      <c r="D64" s="18">
        <f>CustomerOrder!F64*OrderCost!$C64</f>
        <v>1620</v>
      </c>
    </row>
    <row r="65" spans="1:4" x14ac:dyDescent="0.3">
      <c r="A65" s="31" t="s">
        <v>152</v>
      </c>
      <c r="B65" s="21">
        <f>100+_xlfn.CEILING.MATH(CustomerOrder!F65/250)*50</f>
        <v>150</v>
      </c>
      <c r="C65" s="21" cm="1">
        <f t="array" ref="C65">_xlfn._xlws.FILTER(ProductCost!$B$2:$B$24, (ProductCost!$A$2:$A$24=CustomerOrder!C65)*(ProductCost!$C$2:$C$24&lt;=CustomerOrder!D65)*(CustomerOrder!D65&lt;=ProductCost!$D$2:$D$24))</f>
        <v>12</v>
      </c>
      <c r="D65" s="21">
        <f>CustomerOrder!F65*OrderCost!$C65</f>
        <v>1548</v>
      </c>
    </row>
    <row r="66" spans="1:4" x14ac:dyDescent="0.3">
      <c r="A66" s="27" t="s">
        <v>153</v>
      </c>
      <c r="B66" s="18">
        <f>100+_xlfn.CEILING.MATH(CustomerOrder!F66/250)*50</f>
        <v>300</v>
      </c>
      <c r="C66" s="18" cm="1">
        <f t="array" ref="C66">_xlfn._xlws.FILTER(ProductCost!$B$2:$B$24, (ProductCost!$A$2:$A$24=CustomerOrder!C66)*(ProductCost!$C$2:$C$24&lt;=CustomerOrder!D66)*(CustomerOrder!D66&lt;=ProductCost!$D$2:$D$24))</f>
        <v>12</v>
      </c>
      <c r="D66" s="18">
        <f>CustomerOrder!F66*OrderCost!$C66</f>
        <v>9156</v>
      </c>
    </row>
    <row r="67" spans="1:4" x14ac:dyDescent="0.3">
      <c r="A67" s="31" t="s">
        <v>154</v>
      </c>
      <c r="B67" s="21">
        <f>100+_xlfn.CEILING.MATH(CustomerOrder!F67/250)*50</f>
        <v>250</v>
      </c>
      <c r="C67" s="21" cm="1">
        <f t="array" ref="C67">_xlfn._xlws.FILTER(ProductCost!$B$2:$B$24, (ProductCost!$A$2:$A$24=CustomerOrder!C67)*(ProductCost!$C$2:$C$24&lt;=CustomerOrder!D67)*(CustomerOrder!D67&lt;=ProductCost!$D$2:$D$24))</f>
        <v>12</v>
      </c>
      <c r="D67" s="21">
        <f>CustomerOrder!F67*OrderCost!$C67</f>
        <v>6840</v>
      </c>
    </row>
    <row r="68" spans="1:4" x14ac:dyDescent="0.3">
      <c r="A68" s="27" t="s">
        <v>155</v>
      </c>
      <c r="B68" s="18">
        <f>100+_xlfn.CEILING.MATH(CustomerOrder!F68/250)*50</f>
        <v>250</v>
      </c>
      <c r="C68" s="18" cm="1">
        <f t="array" ref="C68">_xlfn._xlws.FILTER(ProductCost!$B$2:$B$24, (ProductCost!$A$2:$A$24=CustomerOrder!C68)*(ProductCost!$C$2:$C$24&lt;=CustomerOrder!D68)*(CustomerOrder!D68&lt;=ProductCost!$D$2:$D$24))</f>
        <v>12</v>
      </c>
      <c r="D68" s="18">
        <f>CustomerOrder!F68*OrderCost!$C68</f>
        <v>8304</v>
      </c>
    </row>
    <row r="69" spans="1:4" x14ac:dyDescent="0.3">
      <c r="A69" s="31" t="s">
        <v>156</v>
      </c>
      <c r="B69" s="21">
        <f>100+_xlfn.CEILING.MATH(CustomerOrder!F69/250)*50</f>
        <v>200</v>
      </c>
      <c r="C69" s="21" cm="1">
        <f t="array" ref="C69">_xlfn._xlws.FILTER(ProductCost!$B$2:$B$24, (ProductCost!$A$2:$A$24=CustomerOrder!C69)*(ProductCost!$C$2:$C$24&lt;=CustomerOrder!D69)*(CustomerOrder!D69&lt;=ProductCost!$D$2:$D$24))</f>
        <v>12</v>
      </c>
      <c r="D69" s="21">
        <f>CustomerOrder!F69*OrderCost!$C69</f>
        <v>5964</v>
      </c>
    </row>
    <row r="70" spans="1:4" x14ac:dyDescent="0.3">
      <c r="A70" s="27" t="s">
        <v>157</v>
      </c>
      <c r="B70" s="18">
        <f>100+_xlfn.CEILING.MATH(CustomerOrder!F70/250)*50</f>
        <v>350</v>
      </c>
      <c r="C70" s="18" cm="1">
        <f t="array" ref="C70">_xlfn._xlws.FILTER(ProductCost!$B$2:$B$24, (ProductCost!$A$2:$A$24=CustomerOrder!C70)*(ProductCost!$C$2:$C$24&lt;=CustomerOrder!D70)*(CustomerOrder!D70&lt;=ProductCost!$D$2:$D$24))</f>
        <v>11</v>
      </c>
      <c r="D70" s="18">
        <f>CustomerOrder!F70*OrderCost!$C70</f>
        <v>13684</v>
      </c>
    </row>
    <row r="71" spans="1:4" x14ac:dyDescent="0.3">
      <c r="A71" s="31" t="s">
        <v>158</v>
      </c>
      <c r="B71" s="21">
        <f>100+_xlfn.CEILING.MATH(CustomerOrder!F71/250)*50</f>
        <v>400</v>
      </c>
      <c r="C71" s="21" cm="1">
        <f t="array" ref="C71">_xlfn._xlws.FILTER(ProductCost!$B$2:$B$24, (ProductCost!$A$2:$A$24=CustomerOrder!C71)*(ProductCost!$C$2:$C$24&lt;=CustomerOrder!D71)*(CustomerOrder!D71&lt;=ProductCost!$D$2:$D$24))</f>
        <v>11</v>
      </c>
      <c r="D71" s="21">
        <f>CustomerOrder!F71*OrderCost!$C71</f>
        <v>14069</v>
      </c>
    </row>
    <row r="72" spans="1:4" x14ac:dyDescent="0.3">
      <c r="A72" s="27" t="s">
        <v>159</v>
      </c>
      <c r="B72" s="18">
        <f>100+_xlfn.CEILING.MATH(CustomerOrder!F72/250)*50</f>
        <v>350</v>
      </c>
      <c r="C72" s="18" cm="1">
        <f t="array" ref="C72">_xlfn._xlws.FILTER(ProductCost!$B$2:$B$24, (ProductCost!$A$2:$A$24=CustomerOrder!C72)*(ProductCost!$C$2:$C$24&lt;=CustomerOrder!D72)*(CustomerOrder!D72&lt;=ProductCost!$D$2:$D$24))</f>
        <v>11</v>
      </c>
      <c r="D72" s="18">
        <f>CustomerOrder!F72*OrderCost!$C72</f>
        <v>12903</v>
      </c>
    </row>
    <row r="73" spans="1:4" x14ac:dyDescent="0.3">
      <c r="A73" s="31" t="s">
        <v>160</v>
      </c>
      <c r="B73" s="21">
        <f>100+_xlfn.CEILING.MATH(CustomerOrder!F73/250)*50</f>
        <v>300</v>
      </c>
      <c r="C73" s="21" cm="1">
        <f t="array" ref="C73">_xlfn._xlws.FILTER(ProductCost!$B$2:$B$24, (ProductCost!$A$2:$A$24=CustomerOrder!C73)*(ProductCost!$C$2:$C$24&lt;=CustomerOrder!D73)*(CustomerOrder!D73&lt;=ProductCost!$D$2:$D$24))</f>
        <v>11</v>
      </c>
      <c r="D73" s="21">
        <f>CustomerOrder!F73*OrderCost!$C73</f>
        <v>8866</v>
      </c>
    </row>
    <row r="74" spans="1:4" x14ac:dyDescent="0.3">
      <c r="A74" s="27" t="s">
        <v>161</v>
      </c>
      <c r="B74" s="18">
        <f>100+_xlfn.CEILING.MATH(CustomerOrder!F74/250)*50</f>
        <v>300</v>
      </c>
      <c r="C74" s="18" cm="1">
        <f t="array" ref="C74">_xlfn._xlws.FILTER(ProductCost!$B$2:$B$24, (ProductCost!$A$2:$A$24=CustomerOrder!C74)*(ProductCost!$C$2:$C$24&lt;=CustomerOrder!D74)*(CustomerOrder!D74&lt;=ProductCost!$D$2:$D$24))</f>
        <v>11</v>
      </c>
      <c r="D74" s="18">
        <f>CustomerOrder!F74*OrderCost!$C74</f>
        <v>10890</v>
      </c>
    </row>
    <row r="75" spans="1:4" x14ac:dyDescent="0.3">
      <c r="A75" s="31" t="s">
        <v>162</v>
      </c>
      <c r="B75" s="21">
        <f>100+_xlfn.CEILING.MATH(CustomerOrder!F75/250)*50</f>
        <v>400</v>
      </c>
      <c r="C75" s="21" cm="1">
        <f t="array" ref="C75">_xlfn._xlws.FILTER(ProductCost!$B$2:$B$24, (ProductCost!$A$2:$A$24=CustomerOrder!C75)*(ProductCost!$C$2:$C$24&lt;=CustomerOrder!D75)*(CustomerOrder!D75&lt;=ProductCost!$D$2:$D$24))</f>
        <v>11</v>
      </c>
      <c r="D75" s="21">
        <f>CustomerOrder!F75*OrderCost!$C75</f>
        <v>14564</v>
      </c>
    </row>
    <row r="76" spans="1:4" x14ac:dyDescent="0.3">
      <c r="A76" s="27" t="s">
        <v>163</v>
      </c>
      <c r="B76" s="18">
        <f>100+_xlfn.CEILING.MATH(CustomerOrder!F76/250)*50</f>
        <v>400</v>
      </c>
      <c r="C76" s="18" cm="1">
        <f t="array" ref="C76">_xlfn._xlws.FILTER(ProductCost!$B$2:$B$24, (ProductCost!$A$2:$A$24=CustomerOrder!C76)*(ProductCost!$C$2:$C$24&lt;=CustomerOrder!D76)*(CustomerOrder!D76&lt;=ProductCost!$D$2:$D$24))</f>
        <v>11.8</v>
      </c>
      <c r="D76" s="18">
        <f>CustomerOrder!F76*OrderCost!$C76</f>
        <v>15930.000000000002</v>
      </c>
    </row>
    <row r="77" spans="1:4" x14ac:dyDescent="0.3">
      <c r="A77" s="31" t="s">
        <v>164</v>
      </c>
      <c r="B77" s="21">
        <f>100+_xlfn.CEILING.MATH(CustomerOrder!F77/250)*50</f>
        <v>400</v>
      </c>
      <c r="C77" s="21" cm="1">
        <f t="array" ref="C77">_xlfn._xlws.FILTER(ProductCost!$B$2:$B$24, (ProductCost!$A$2:$A$24=CustomerOrder!C77)*(ProductCost!$C$2:$C$24&lt;=CustomerOrder!D77)*(CustomerOrder!D77&lt;=ProductCost!$D$2:$D$24))</f>
        <v>11.8</v>
      </c>
      <c r="D77" s="21">
        <f>CustomerOrder!F77*OrderCost!$C77</f>
        <v>16720.600000000002</v>
      </c>
    </row>
    <row r="78" spans="1:4" x14ac:dyDescent="0.3">
      <c r="A78" s="27" t="s">
        <v>165</v>
      </c>
      <c r="B78" s="18">
        <f>100+_xlfn.CEILING.MATH(CustomerOrder!F78/250)*50</f>
        <v>350</v>
      </c>
      <c r="C78" s="18" cm="1">
        <f t="array" ref="C78">_xlfn._xlws.FILTER(ProductCost!$B$2:$B$24, (ProductCost!$A$2:$A$24=CustomerOrder!C78)*(ProductCost!$C$2:$C$24&lt;=CustomerOrder!D78)*(CustomerOrder!D78&lt;=ProductCost!$D$2:$D$24))</f>
        <v>11.8</v>
      </c>
      <c r="D78" s="18">
        <f>CustomerOrder!F78*OrderCost!$C78</f>
        <v>13039</v>
      </c>
    </row>
    <row r="79" spans="1:4" x14ac:dyDescent="0.3">
      <c r="A79" s="31" t="s">
        <v>166</v>
      </c>
      <c r="B79" s="21">
        <f>100+_xlfn.CEILING.MATH(CustomerOrder!F79/250)*50</f>
        <v>350</v>
      </c>
      <c r="C79" s="21" cm="1">
        <f t="array" ref="C79">_xlfn._xlws.FILTER(ProductCost!$B$2:$B$24, (ProductCost!$A$2:$A$24=CustomerOrder!C79)*(ProductCost!$C$2:$C$24&lt;=CustomerOrder!D79)*(CustomerOrder!D79&lt;=ProductCost!$D$2:$D$24))</f>
        <v>11.8</v>
      </c>
      <c r="D79" s="21">
        <f>CustomerOrder!F79*OrderCost!$C79</f>
        <v>13074.400000000001</v>
      </c>
    </row>
    <row r="80" spans="1:4" x14ac:dyDescent="0.3">
      <c r="A80" s="27" t="s">
        <v>167</v>
      </c>
      <c r="B80" s="18">
        <f>100+_xlfn.CEILING.MATH(CustomerOrder!F80/250)*50</f>
        <v>350</v>
      </c>
      <c r="C80" s="18" cm="1">
        <f t="array" ref="C80">_xlfn._xlws.FILTER(ProductCost!$B$2:$B$24, (ProductCost!$A$2:$A$24=CustomerOrder!C80)*(ProductCost!$C$2:$C$24&lt;=CustomerOrder!D80)*(CustomerOrder!D80&lt;=ProductCost!$D$2:$D$24))</f>
        <v>11.8</v>
      </c>
      <c r="D80" s="18">
        <f>CustomerOrder!F80*OrderCost!$C80</f>
        <v>14667.400000000001</v>
      </c>
    </row>
    <row r="81" spans="1:4" x14ac:dyDescent="0.3">
      <c r="A81" s="31" t="s">
        <v>168</v>
      </c>
      <c r="B81" s="21">
        <f>100+_xlfn.CEILING.MATH(CustomerOrder!F81/250)*50</f>
        <v>300</v>
      </c>
      <c r="C81" s="21" cm="1">
        <f t="array" ref="C81">_xlfn._xlws.FILTER(ProductCost!$B$2:$B$24, (ProductCost!$A$2:$A$24=CustomerOrder!C81)*(ProductCost!$C$2:$C$24&lt;=CustomerOrder!D81)*(CustomerOrder!D81&lt;=ProductCost!$D$2:$D$24))</f>
        <v>11.8</v>
      </c>
      <c r="D81" s="21">
        <f>CustomerOrder!F81*OrderCost!$C81</f>
        <v>9440</v>
      </c>
    </row>
    <row r="82" spans="1:4" x14ac:dyDescent="0.3">
      <c r="A82" s="27" t="s">
        <v>169</v>
      </c>
      <c r="B82" s="18">
        <f>100+_xlfn.CEILING.MATH(CustomerOrder!F82/250)*50</f>
        <v>350</v>
      </c>
      <c r="C82" s="18" cm="1">
        <f t="array" ref="C82">_xlfn._xlws.FILTER(ProductCost!$B$2:$B$24, (ProductCost!$A$2:$A$24=CustomerOrder!C82)*(ProductCost!$C$2:$C$24&lt;=CustomerOrder!D82)*(CustomerOrder!D82&lt;=ProductCost!$D$2:$D$24))</f>
        <v>13.4</v>
      </c>
      <c r="D82" s="18">
        <f>CustomerOrder!F82*OrderCost!$C82</f>
        <v>14552.4</v>
      </c>
    </row>
    <row r="83" spans="1:4" x14ac:dyDescent="0.3">
      <c r="A83" s="31" t="s">
        <v>170</v>
      </c>
      <c r="B83" s="21">
        <f>100+_xlfn.CEILING.MATH(CustomerOrder!F83/250)*50</f>
        <v>400</v>
      </c>
      <c r="C83" s="21" cm="1">
        <f t="array" ref="C83">_xlfn._xlws.FILTER(ProductCost!$B$2:$B$24, (ProductCost!$A$2:$A$24=CustomerOrder!C83)*(ProductCost!$C$2:$C$24&lt;=CustomerOrder!D83)*(CustomerOrder!D83&lt;=ProductCost!$D$2:$D$24))</f>
        <v>13.4</v>
      </c>
      <c r="D83" s="21">
        <f>CustomerOrder!F83*OrderCost!$C83</f>
        <v>18103.400000000001</v>
      </c>
    </row>
    <row r="84" spans="1:4" x14ac:dyDescent="0.3">
      <c r="A84" s="27" t="s">
        <v>171</v>
      </c>
      <c r="B84" s="18">
        <f>100+_xlfn.CEILING.MATH(CustomerOrder!F84/250)*50</f>
        <v>400</v>
      </c>
      <c r="C84" s="18" cm="1">
        <f t="array" ref="C84">_xlfn._xlws.FILTER(ProductCost!$B$2:$B$24, (ProductCost!$A$2:$A$24=CustomerOrder!C84)*(ProductCost!$C$2:$C$24&lt;=CustomerOrder!D84)*(CustomerOrder!D84&lt;=ProductCost!$D$2:$D$24))</f>
        <v>13.6</v>
      </c>
      <c r="D84" s="18">
        <f>CustomerOrder!F84*OrderCost!$C84</f>
        <v>19842.399999999998</v>
      </c>
    </row>
    <row r="85" spans="1:4" x14ac:dyDescent="0.3">
      <c r="A85" s="31" t="s">
        <v>172</v>
      </c>
      <c r="B85" s="21">
        <f>100+_xlfn.CEILING.MATH(CustomerOrder!F85/250)*50</f>
        <v>400</v>
      </c>
      <c r="C85" s="21" cm="1">
        <f t="array" ref="C85">_xlfn._xlws.FILTER(ProductCost!$B$2:$B$24, (ProductCost!$A$2:$A$24=CustomerOrder!C85)*(ProductCost!$C$2:$C$24&lt;=CustomerOrder!D85)*(CustomerOrder!D85&lt;=ProductCost!$D$2:$D$24))</f>
        <v>13.6</v>
      </c>
      <c r="D85" s="21">
        <f>CustomerOrder!F85*OrderCost!$C85</f>
        <v>18088</v>
      </c>
    </row>
    <row r="86" spans="1:4" x14ac:dyDescent="0.3">
      <c r="A86" s="27" t="s">
        <v>173</v>
      </c>
      <c r="B86" s="18">
        <f>100+_xlfn.CEILING.MATH(CustomerOrder!F86/250)*50</f>
        <v>350</v>
      </c>
      <c r="C86" s="18" cm="1">
        <f t="array" ref="C86">_xlfn._xlws.FILTER(ProductCost!$B$2:$B$24, (ProductCost!$A$2:$A$24=CustomerOrder!C86)*(ProductCost!$C$2:$C$24&lt;=CustomerOrder!D86)*(CustomerOrder!D86&lt;=ProductCost!$D$2:$D$24))</f>
        <v>13.6</v>
      </c>
      <c r="D86" s="18">
        <f>CustomerOrder!F86*OrderCost!$C86</f>
        <v>14905.6</v>
      </c>
    </row>
    <row r="87" spans="1:4" x14ac:dyDescent="0.3">
      <c r="A87" s="31" t="s">
        <v>174</v>
      </c>
      <c r="B87" s="21">
        <f>100+_xlfn.CEILING.MATH(CustomerOrder!F87/250)*50</f>
        <v>350</v>
      </c>
      <c r="C87" s="21" cm="1">
        <f t="array" ref="C87">_xlfn._xlws.FILTER(ProductCost!$B$2:$B$24, (ProductCost!$A$2:$A$24=CustomerOrder!C87)*(ProductCost!$C$2:$C$24&lt;=CustomerOrder!D87)*(CustomerOrder!D87&lt;=ProductCost!$D$2:$D$24))</f>
        <v>13.6</v>
      </c>
      <c r="D87" s="21">
        <f>CustomerOrder!F87*OrderCost!$C87</f>
        <v>15844</v>
      </c>
    </row>
    <row r="88" spans="1:4" x14ac:dyDescent="0.3">
      <c r="A88" s="27" t="s">
        <v>175</v>
      </c>
      <c r="B88" s="18">
        <f>100+_xlfn.CEILING.MATH(CustomerOrder!F88/250)*50</f>
        <v>400</v>
      </c>
      <c r="C88" s="18" cm="1">
        <f t="array" ref="C88">_xlfn._xlws.FILTER(ProductCost!$B$2:$B$24, (ProductCost!$A$2:$A$24=CustomerOrder!C88)*(ProductCost!$C$2:$C$24&lt;=CustomerOrder!D88)*(CustomerOrder!D88&lt;=ProductCost!$D$2:$D$24))</f>
        <v>13.6</v>
      </c>
      <c r="D88" s="18">
        <f>CustomerOrder!F88*OrderCost!$C88</f>
        <v>17979.2</v>
      </c>
    </row>
    <row r="89" spans="1:4" x14ac:dyDescent="0.3">
      <c r="A89" s="31" t="s">
        <v>176</v>
      </c>
      <c r="B89" s="21">
        <f>100+_xlfn.CEILING.MATH(CustomerOrder!F89/250)*50</f>
        <v>250</v>
      </c>
      <c r="C89" s="21" cm="1">
        <f t="array" ref="C89">_xlfn._xlws.FILTER(ProductCost!$B$2:$B$24, (ProductCost!$A$2:$A$24=CustomerOrder!C89)*(ProductCost!$C$2:$C$24&lt;=CustomerOrder!D89)*(CustomerOrder!D89&lt;=ProductCost!$D$2:$D$24))</f>
        <v>13.6</v>
      </c>
      <c r="D89" s="21">
        <f>CustomerOrder!F89*OrderCost!$C89</f>
        <v>10050.4</v>
      </c>
    </row>
    <row r="90" spans="1:4" x14ac:dyDescent="0.3">
      <c r="A90" s="27" t="s">
        <v>177</v>
      </c>
      <c r="B90" s="18">
        <f>100+_xlfn.CEILING.MATH(CustomerOrder!F90/250)*50</f>
        <v>150</v>
      </c>
      <c r="C90" s="18" cm="1">
        <f t="array" ref="C90">_xlfn._xlws.FILTER(ProductCost!$B$2:$B$24, (ProductCost!$A$2:$A$24=CustomerOrder!C90)*(ProductCost!$C$2:$C$24&lt;=CustomerOrder!D90)*(CustomerOrder!D90&lt;=ProductCost!$D$2:$D$24))</f>
        <v>12</v>
      </c>
      <c r="D90" s="18">
        <f>CustomerOrder!F90*OrderCost!$C90</f>
        <v>708</v>
      </c>
    </row>
    <row r="91" spans="1:4" x14ac:dyDescent="0.3">
      <c r="A91" s="31" t="s">
        <v>178</v>
      </c>
      <c r="B91" s="21">
        <f>100+_xlfn.CEILING.MATH(CustomerOrder!F91/250)*50</f>
        <v>150</v>
      </c>
      <c r="C91" s="21" cm="1">
        <f t="array" ref="C91">_xlfn._xlws.FILTER(ProductCost!$B$2:$B$24, (ProductCost!$A$2:$A$24=CustomerOrder!C91)*(ProductCost!$C$2:$C$24&lt;=CustomerOrder!D91)*(CustomerOrder!D91&lt;=ProductCost!$D$2:$D$24))</f>
        <v>10</v>
      </c>
      <c r="D91" s="21">
        <f>CustomerOrder!F91*OrderCost!$C91</f>
        <v>530</v>
      </c>
    </row>
    <row r="92" spans="1:4" x14ac:dyDescent="0.3">
      <c r="A92" s="27" t="s">
        <v>179</v>
      </c>
      <c r="B92" s="18">
        <f>100+_xlfn.CEILING.MATH(CustomerOrder!F92/250)*50</f>
        <v>150</v>
      </c>
      <c r="C92" s="18" cm="1">
        <f t="array" ref="C92">_xlfn._xlws.FILTER(ProductCost!$B$2:$B$24, (ProductCost!$A$2:$A$24=CustomerOrder!C92)*(ProductCost!$C$2:$C$24&lt;=CustomerOrder!D92)*(CustomerOrder!D92&lt;=ProductCost!$D$2:$D$24))</f>
        <v>10</v>
      </c>
      <c r="D92" s="18">
        <f>CustomerOrder!F92*OrderCost!$C92</f>
        <v>730</v>
      </c>
    </row>
    <row r="93" spans="1:4" x14ac:dyDescent="0.3">
      <c r="A93" s="31" t="s">
        <v>180</v>
      </c>
      <c r="B93" s="21">
        <f>100+_xlfn.CEILING.MATH(CustomerOrder!F93/250)*50</f>
        <v>150</v>
      </c>
      <c r="C93" s="21" cm="1">
        <f t="array" ref="C93">_xlfn._xlws.FILTER(ProductCost!$B$2:$B$24, (ProductCost!$A$2:$A$24=CustomerOrder!C93)*(ProductCost!$C$2:$C$24&lt;=CustomerOrder!D93)*(CustomerOrder!D93&lt;=ProductCost!$D$2:$D$24))</f>
        <v>12</v>
      </c>
      <c r="D93" s="21">
        <f>CustomerOrder!F93*OrderCost!$C93</f>
        <v>648</v>
      </c>
    </row>
    <row r="94" spans="1:4" x14ac:dyDescent="0.3">
      <c r="A94" s="27" t="s">
        <v>181</v>
      </c>
      <c r="B94" s="18">
        <f>100+_xlfn.CEILING.MATH(CustomerOrder!F94/250)*50</f>
        <v>150</v>
      </c>
      <c r="C94" s="18" cm="1">
        <f t="array" ref="C94">_xlfn._xlws.FILTER(ProductCost!$B$2:$B$24, (ProductCost!$A$2:$A$24=CustomerOrder!C94)*(ProductCost!$C$2:$C$24&lt;=CustomerOrder!D94)*(CustomerOrder!D94&lt;=ProductCost!$D$2:$D$24))</f>
        <v>12</v>
      </c>
      <c r="D94" s="18">
        <f>CustomerOrder!F94*OrderCost!$C94</f>
        <v>792</v>
      </c>
    </row>
    <row r="95" spans="1:4" x14ac:dyDescent="0.3">
      <c r="A95" s="31" t="s">
        <v>182</v>
      </c>
      <c r="B95" s="21">
        <f>100+_xlfn.CEILING.MATH(CustomerOrder!F95/250)*50</f>
        <v>200</v>
      </c>
      <c r="C95" s="21" cm="1">
        <f t="array" ref="C95">_xlfn._xlws.FILTER(ProductCost!$B$2:$B$24, (ProductCost!$A$2:$A$24=CustomerOrder!C95)*(ProductCost!$C$2:$C$24&lt;=CustomerOrder!D95)*(CustomerOrder!D95&lt;=ProductCost!$D$2:$D$24))</f>
        <v>12</v>
      </c>
      <c r="D95" s="21">
        <f>CustomerOrder!F95*OrderCost!$C95</f>
        <v>4104</v>
      </c>
    </row>
    <row r="96" spans="1:4" x14ac:dyDescent="0.3">
      <c r="A96" s="27" t="s">
        <v>183</v>
      </c>
      <c r="B96" s="18">
        <f>100+_xlfn.CEILING.MATH(CustomerOrder!F96/250)*50</f>
        <v>200</v>
      </c>
      <c r="C96" s="18" cm="1">
        <f t="array" ref="C96">_xlfn._xlws.FILTER(ProductCost!$B$2:$B$24, (ProductCost!$A$2:$A$24=CustomerOrder!C96)*(ProductCost!$C$2:$C$24&lt;=CustomerOrder!D96)*(CustomerOrder!D96&lt;=ProductCost!$D$2:$D$24))</f>
        <v>12</v>
      </c>
      <c r="D96" s="18">
        <f>CustomerOrder!F96*OrderCost!$C96</f>
        <v>3612</v>
      </c>
    </row>
    <row r="97" spans="1:4" x14ac:dyDescent="0.3">
      <c r="A97" s="31" t="s">
        <v>184</v>
      </c>
      <c r="B97" s="21">
        <f>100+_xlfn.CEILING.MATH(CustomerOrder!F97/250)*50</f>
        <v>200</v>
      </c>
      <c r="C97" s="21" cm="1">
        <f t="array" ref="C97">_xlfn._xlws.FILTER(ProductCost!$B$2:$B$24, (ProductCost!$A$2:$A$24=CustomerOrder!C97)*(ProductCost!$C$2:$C$24&lt;=CustomerOrder!D97)*(CustomerOrder!D97&lt;=ProductCost!$D$2:$D$24))</f>
        <v>12</v>
      </c>
      <c r="D97" s="21">
        <f>CustomerOrder!F97*OrderCost!$C97</f>
        <v>3912</v>
      </c>
    </row>
    <row r="98" spans="1:4" x14ac:dyDescent="0.3">
      <c r="A98" s="27" t="s">
        <v>185</v>
      </c>
      <c r="B98" s="18">
        <f>100+_xlfn.CEILING.MATH(CustomerOrder!F98/250)*50</f>
        <v>200</v>
      </c>
      <c r="C98" s="18" cm="1">
        <f t="array" ref="C98">_xlfn._xlws.FILTER(ProductCost!$B$2:$B$24, (ProductCost!$A$2:$A$24=CustomerOrder!C98)*(ProductCost!$C$2:$C$24&lt;=CustomerOrder!D98)*(CustomerOrder!D98&lt;=ProductCost!$D$2:$D$24))</f>
        <v>12</v>
      </c>
      <c r="D98" s="18">
        <f>CustomerOrder!F98*OrderCost!$C98</f>
        <v>3480</v>
      </c>
    </row>
    <row r="99" spans="1:4" x14ac:dyDescent="0.3">
      <c r="A99" s="31" t="s">
        <v>186</v>
      </c>
      <c r="B99" s="21">
        <f>100+_xlfn.CEILING.MATH(CustomerOrder!F99/250)*50</f>
        <v>250</v>
      </c>
      <c r="C99" s="21" cm="1">
        <f t="array" ref="C99">_xlfn._xlws.FILTER(ProductCost!$B$2:$B$24, (ProductCost!$A$2:$A$24=CustomerOrder!C99)*(ProductCost!$C$2:$C$24&lt;=CustomerOrder!D99)*(CustomerOrder!D99&lt;=ProductCost!$D$2:$D$24))</f>
        <v>12.5</v>
      </c>
      <c r="D99" s="21">
        <f>CustomerOrder!F99*OrderCost!$C99</f>
        <v>7437.5</v>
      </c>
    </row>
    <row r="100" spans="1:4" x14ac:dyDescent="0.3">
      <c r="A100" s="27" t="s">
        <v>187</v>
      </c>
      <c r="B100" s="18">
        <f>100+_xlfn.CEILING.MATH(CustomerOrder!F100/250)*50</f>
        <v>250</v>
      </c>
      <c r="C100" s="18" cm="1">
        <f t="array" ref="C100">_xlfn._xlws.FILTER(ProductCost!$B$2:$B$24, (ProductCost!$A$2:$A$24=CustomerOrder!C100)*(ProductCost!$C$2:$C$24&lt;=CustomerOrder!D100)*(CustomerOrder!D100&lt;=ProductCost!$D$2:$D$24))</f>
        <v>12.5</v>
      </c>
      <c r="D100" s="18">
        <f>CustomerOrder!F100*OrderCost!$C100</f>
        <v>6412.5</v>
      </c>
    </row>
    <row r="101" spans="1:4" x14ac:dyDescent="0.3">
      <c r="A101" s="31" t="s">
        <v>188</v>
      </c>
      <c r="B101" s="21">
        <f>100+_xlfn.CEILING.MATH(CustomerOrder!F101/250)*50</f>
        <v>250</v>
      </c>
      <c r="C101" s="21" cm="1">
        <f t="array" ref="C101">_xlfn._xlws.FILTER(ProductCost!$B$2:$B$24, (ProductCost!$A$2:$A$24=CustomerOrder!C101)*(ProductCost!$C$2:$C$24&lt;=CustomerOrder!D101)*(CustomerOrder!D101&lt;=ProductCost!$D$2:$D$24))</f>
        <v>12.5</v>
      </c>
      <c r="D101" s="21">
        <f>CustomerOrder!F101*OrderCost!$C101</f>
        <v>6900</v>
      </c>
    </row>
    <row r="102" spans="1:4" x14ac:dyDescent="0.3">
      <c r="A102" s="27" t="s">
        <v>189</v>
      </c>
      <c r="B102" s="18">
        <f>100+_xlfn.CEILING.MATH(CustomerOrder!F102/250)*50</f>
        <v>200</v>
      </c>
      <c r="C102" s="18" cm="1">
        <f t="array" ref="C102">_xlfn._xlws.FILTER(ProductCost!$B$2:$B$24, (ProductCost!$A$2:$A$24=CustomerOrder!C102)*(ProductCost!$C$2:$C$24&lt;=CustomerOrder!D102)*(CustomerOrder!D102&lt;=ProductCost!$D$2:$D$24))</f>
        <v>12.5</v>
      </c>
      <c r="D102" s="18">
        <f>CustomerOrder!F102*OrderCost!$C102</f>
        <v>6125</v>
      </c>
    </row>
    <row r="103" spans="1:4" x14ac:dyDescent="0.3">
      <c r="A103" s="31" t="s">
        <v>190</v>
      </c>
      <c r="B103" s="21">
        <f>100+_xlfn.CEILING.MATH(CustomerOrder!F103/250)*50</f>
        <v>200</v>
      </c>
      <c r="C103" s="21" cm="1">
        <f t="array" ref="C103">_xlfn._xlws.FILTER(ProductCost!$B$2:$B$24, (ProductCost!$A$2:$A$24=CustomerOrder!C103)*(ProductCost!$C$2:$C$24&lt;=CustomerOrder!D103)*(CustomerOrder!D103&lt;=ProductCost!$D$2:$D$24))</f>
        <v>12.5</v>
      </c>
      <c r="D103" s="21">
        <f>CustomerOrder!F103*OrderCost!$C103</f>
        <v>6087.5</v>
      </c>
    </row>
    <row r="104" spans="1:4" x14ac:dyDescent="0.3">
      <c r="A104" s="27" t="s">
        <v>191</v>
      </c>
      <c r="B104" s="18">
        <f>100+_xlfn.CEILING.MATH(CustomerOrder!F104/250)*50</f>
        <v>250</v>
      </c>
      <c r="C104" s="18" cm="1">
        <f t="array" ref="C104">_xlfn._xlws.FILTER(ProductCost!$B$2:$B$24, (ProductCost!$A$2:$A$24=CustomerOrder!C104)*(ProductCost!$C$2:$C$24&lt;=CustomerOrder!D104)*(CustomerOrder!D104&lt;=ProductCost!$D$2:$D$24))</f>
        <v>12.5</v>
      </c>
      <c r="D104" s="18">
        <f>CustomerOrder!F104*OrderCost!$C104</f>
        <v>8950</v>
      </c>
    </row>
    <row r="105" spans="1:4" x14ac:dyDescent="0.3">
      <c r="A105" s="31" t="s">
        <v>192</v>
      </c>
      <c r="B105" s="21">
        <f>100+_xlfn.CEILING.MATH(CustomerOrder!F105/250)*50</f>
        <v>300</v>
      </c>
      <c r="C105" s="21" cm="1">
        <f t="array" ref="C105">_xlfn._xlws.FILTER(ProductCost!$B$2:$B$24, (ProductCost!$A$2:$A$24=CustomerOrder!C105)*(ProductCost!$C$2:$C$24&lt;=CustomerOrder!D105)*(CustomerOrder!D105&lt;=ProductCost!$D$2:$D$24))</f>
        <v>12.55</v>
      </c>
      <c r="D105" s="21">
        <f>CustomerOrder!F105*OrderCost!$C105</f>
        <v>9751.35</v>
      </c>
    </row>
    <row r="106" spans="1:4" x14ac:dyDescent="0.3">
      <c r="A106" s="27" t="s">
        <v>193</v>
      </c>
      <c r="B106" s="18">
        <f>100+_xlfn.CEILING.MATH(CustomerOrder!F106/250)*50</f>
        <v>250</v>
      </c>
      <c r="C106" s="18" cm="1">
        <f t="array" ref="C106">_xlfn._xlws.FILTER(ProductCost!$B$2:$B$24, (ProductCost!$A$2:$A$24=CustomerOrder!C106)*(ProductCost!$C$2:$C$24&lt;=CustomerOrder!D106)*(CustomerOrder!D106&lt;=ProductCost!$D$2:$D$24))</f>
        <v>12.55</v>
      </c>
      <c r="D106" s="18">
        <f>CustomerOrder!F106*OrderCost!$C106</f>
        <v>8069.6500000000005</v>
      </c>
    </row>
    <row r="107" spans="1:4" x14ac:dyDescent="0.3">
      <c r="A107" s="31" t="s">
        <v>194</v>
      </c>
      <c r="B107" s="21">
        <f>100+_xlfn.CEILING.MATH(CustomerOrder!F107/250)*50</f>
        <v>300</v>
      </c>
      <c r="C107" s="21" cm="1">
        <f t="array" ref="C107">_xlfn._xlws.FILTER(ProductCost!$B$2:$B$24, (ProductCost!$A$2:$A$24=CustomerOrder!C107)*(ProductCost!$C$2:$C$24&lt;=CustomerOrder!D107)*(CustomerOrder!D107&lt;=ProductCost!$D$2:$D$24))</f>
        <v>12.55</v>
      </c>
      <c r="D107" s="21">
        <f>CustomerOrder!F107*OrderCost!$C107</f>
        <v>10253.35</v>
      </c>
    </row>
    <row r="108" spans="1:4" x14ac:dyDescent="0.3">
      <c r="A108" s="27" t="s">
        <v>195</v>
      </c>
      <c r="B108" s="18">
        <f>100+_xlfn.CEILING.MATH(CustomerOrder!F108/250)*50</f>
        <v>250</v>
      </c>
      <c r="C108" s="18" cm="1">
        <f t="array" ref="C108">_xlfn._xlws.FILTER(ProductCost!$B$2:$B$24, (ProductCost!$A$2:$A$24=CustomerOrder!C108)*(ProductCost!$C$2:$C$24&lt;=CustomerOrder!D108)*(CustomerOrder!D108&lt;=ProductCost!$D$2:$D$24))</f>
        <v>12.55</v>
      </c>
      <c r="D108" s="18">
        <f>CustomerOrder!F108*OrderCost!$C108</f>
        <v>8421.0500000000011</v>
      </c>
    </row>
    <row r="109" spans="1:4" x14ac:dyDescent="0.3">
      <c r="A109" s="31" t="s">
        <v>196</v>
      </c>
      <c r="B109" s="21">
        <f>100+_xlfn.CEILING.MATH(CustomerOrder!F109/250)*50</f>
        <v>250</v>
      </c>
      <c r="C109" s="21" cm="1">
        <f t="array" ref="C109">_xlfn._xlws.FILTER(ProductCost!$B$2:$B$24, (ProductCost!$A$2:$A$24=CustomerOrder!C109)*(ProductCost!$C$2:$C$24&lt;=CustomerOrder!D109)*(CustomerOrder!D109&lt;=ProductCost!$D$2:$D$24))</f>
        <v>12.55</v>
      </c>
      <c r="D109" s="21">
        <f>CustomerOrder!F109*OrderCost!$C109</f>
        <v>7793.55</v>
      </c>
    </row>
    <row r="110" spans="1:4" x14ac:dyDescent="0.3">
      <c r="A110" s="27" t="s">
        <v>197</v>
      </c>
      <c r="B110" s="18">
        <f>100+_xlfn.CEILING.MATH(CustomerOrder!F110/250)*50</f>
        <v>250</v>
      </c>
      <c r="C110" s="18" cm="1">
        <f t="array" ref="C110">_xlfn._xlws.FILTER(ProductCost!$B$2:$B$24, (ProductCost!$A$2:$A$24=CustomerOrder!C110)*(ProductCost!$C$2:$C$24&lt;=CustomerOrder!D110)*(CustomerOrder!D110&lt;=ProductCost!$D$2:$D$24))</f>
        <v>12.55</v>
      </c>
      <c r="D110" s="18">
        <f>CustomerOrder!F110*OrderCost!$C110</f>
        <v>7078.2000000000007</v>
      </c>
    </row>
    <row r="111" spans="1:4" x14ac:dyDescent="0.3">
      <c r="A111" s="31" t="s">
        <v>198</v>
      </c>
      <c r="B111" s="21">
        <f>100+_xlfn.CEILING.MATH(CustomerOrder!F111/250)*50</f>
        <v>150</v>
      </c>
      <c r="C111" s="21" cm="1">
        <f t="array" ref="C111">_xlfn._xlws.FILTER(ProductCost!$B$2:$B$24, (ProductCost!$A$2:$A$24=CustomerOrder!C111)*(ProductCost!$C$2:$C$24&lt;=CustomerOrder!D111)*(CustomerOrder!D111&lt;=ProductCost!$D$2:$D$24))</f>
        <v>11</v>
      </c>
      <c r="D111" s="21">
        <f>CustomerOrder!F111*OrderCost!$C111</f>
        <v>836</v>
      </c>
    </row>
    <row r="112" spans="1:4" x14ac:dyDescent="0.3">
      <c r="A112" s="27" t="s">
        <v>199</v>
      </c>
      <c r="B112" s="18">
        <f>100+_xlfn.CEILING.MATH(CustomerOrder!F112/250)*50</f>
        <v>150</v>
      </c>
      <c r="C112" s="18" cm="1">
        <f t="array" ref="C112">_xlfn._xlws.FILTER(ProductCost!$B$2:$B$24, (ProductCost!$A$2:$A$24=CustomerOrder!C112)*(ProductCost!$C$2:$C$24&lt;=CustomerOrder!D112)*(CustomerOrder!D112&lt;=ProductCost!$D$2:$D$24))</f>
        <v>11</v>
      </c>
      <c r="D112" s="18">
        <f>CustomerOrder!F112*OrderCost!$C112</f>
        <v>715</v>
      </c>
    </row>
    <row r="113" spans="1:4" x14ac:dyDescent="0.3">
      <c r="A113" s="31" t="s">
        <v>200</v>
      </c>
      <c r="B113" s="21">
        <f>100+_xlfn.CEILING.MATH(CustomerOrder!F113/250)*50</f>
        <v>200</v>
      </c>
      <c r="C113" s="21" cm="1">
        <f t="array" ref="C113">_xlfn._xlws.FILTER(ProductCost!$B$2:$B$24, (ProductCost!$A$2:$A$24=CustomerOrder!C113)*(ProductCost!$C$2:$C$24&lt;=CustomerOrder!D113)*(CustomerOrder!D113&lt;=ProductCost!$D$2:$D$24))</f>
        <v>11</v>
      </c>
      <c r="D113" s="21">
        <f>CustomerOrder!F113*OrderCost!$C113</f>
        <v>3487</v>
      </c>
    </row>
    <row r="114" spans="1:4" x14ac:dyDescent="0.3">
      <c r="A114" s="27" t="s">
        <v>201</v>
      </c>
      <c r="B114" s="18">
        <f>100+_xlfn.CEILING.MATH(CustomerOrder!F114/250)*50</f>
        <v>200</v>
      </c>
      <c r="C114" s="18" cm="1">
        <f t="array" ref="C114">_xlfn._xlws.FILTER(ProductCost!$B$2:$B$24, (ProductCost!$A$2:$A$24=CustomerOrder!C114)*(ProductCost!$C$2:$C$24&lt;=CustomerOrder!D114)*(CustomerOrder!D114&lt;=ProductCost!$D$2:$D$24))</f>
        <v>11</v>
      </c>
      <c r="D114" s="18">
        <f>CustomerOrder!F114*OrderCost!$C114</f>
        <v>3003</v>
      </c>
    </row>
    <row r="115" spans="1:4" x14ac:dyDescent="0.3">
      <c r="A115" s="31" t="s">
        <v>202</v>
      </c>
      <c r="B115" s="21">
        <f>100+_xlfn.CEILING.MATH(CustomerOrder!F115/250)*50</f>
        <v>200</v>
      </c>
      <c r="C115" s="21" cm="1">
        <f t="array" ref="C115">_xlfn._xlws.FILTER(ProductCost!$B$2:$B$24, (ProductCost!$A$2:$A$24=CustomerOrder!C115)*(ProductCost!$C$2:$C$24&lt;=CustomerOrder!D115)*(CustomerOrder!D115&lt;=ProductCost!$D$2:$D$24))</f>
        <v>11</v>
      </c>
      <c r="D115" s="21">
        <f>CustomerOrder!F115*OrderCost!$C115</f>
        <v>3465</v>
      </c>
    </row>
    <row r="116" spans="1:4" x14ac:dyDescent="0.3">
      <c r="A116" s="27" t="s">
        <v>203</v>
      </c>
      <c r="B116" s="18">
        <f>100+_xlfn.CEILING.MATH(CustomerOrder!F116/250)*50</f>
        <v>200</v>
      </c>
      <c r="C116" s="18" cm="1">
        <f t="array" ref="C116">_xlfn._xlws.FILTER(ProductCost!$B$2:$B$24, (ProductCost!$A$2:$A$24=CustomerOrder!C116)*(ProductCost!$C$2:$C$24&lt;=CustomerOrder!D116)*(CustomerOrder!D116&lt;=ProductCost!$D$2:$D$24))</f>
        <v>11</v>
      </c>
      <c r="D116" s="18">
        <f>CustomerOrder!F116*OrderCost!$C116</f>
        <v>3047</v>
      </c>
    </row>
    <row r="117" spans="1:4" x14ac:dyDescent="0.3">
      <c r="A117" s="31" t="s">
        <v>204</v>
      </c>
      <c r="B117" s="21">
        <f>100+_xlfn.CEILING.MATH(CustomerOrder!F117/250)*50</f>
        <v>250</v>
      </c>
      <c r="C117" s="21" cm="1">
        <f t="array" ref="C117">_xlfn._xlws.FILTER(ProductCost!$B$2:$B$24, (ProductCost!$A$2:$A$24=CustomerOrder!C117)*(ProductCost!$C$2:$C$24&lt;=CustomerOrder!D117)*(CustomerOrder!D117&lt;=ProductCost!$D$2:$D$24))</f>
        <v>11.7</v>
      </c>
      <c r="D117" s="21">
        <f>CustomerOrder!F117*OrderCost!$C117</f>
        <v>8236.7999999999993</v>
      </c>
    </row>
    <row r="118" spans="1:4" x14ac:dyDescent="0.3">
      <c r="A118" s="27" t="s">
        <v>205</v>
      </c>
      <c r="B118" s="18">
        <f>100+_xlfn.CEILING.MATH(CustomerOrder!F118/250)*50</f>
        <v>250</v>
      </c>
      <c r="C118" s="18" cm="1">
        <f t="array" ref="C118">_xlfn._xlws.FILTER(ProductCost!$B$2:$B$24, (ProductCost!$A$2:$A$24=CustomerOrder!C118)*(ProductCost!$C$2:$C$24&lt;=CustomerOrder!D118)*(CustomerOrder!D118&lt;=ProductCost!$D$2:$D$24))</f>
        <v>11.7</v>
      </c>
      <c r="D118" s="18">
        <f>CustomerOrder!F118*OrderCost!$C118</f>
        <v>6680.7</v>
      </c>
    </row>
    <row r="119" spans="1:4" x14ac:dyDescent="0.3">
      <c r="A119" s="31" t="s">
        <v>206</v>
      </c>
      <c r="B119" s="21">
        <f>100+_xlfn.CEILING.MATH(CustomerOrder!F119/250)*50</f>
        <v>250</v>
      </c>
      <c r="C119" s="21" cm="1">
        <f t="array" ref="C119">_xlfn._xlws.FILTER(ProductCost!$B$2:$B$24, (ProductCost!$A$2:$A$24=CustomerOrder!C119)*(ProductCost!$C$2:$C$24&lt;=CustomerOrder!D119)*(CustomerOrder!D119&lt;=ProductCost!$D$2:$D$24))</f>
        <v>11.7</v>
      </c>
      <c r="D119" s="21">
        <f>CustomerOrder!F119*OrderCost!$C119</f>
        <v>6528.5999999999995</v>
      </c>
    </row>
    <row r="120" spans="1:4" x14ac:dyDescent="0.3">
      <c r="A120" s="27" t="s">
        <v>207</v>
      </c>
      <c r="B120" s="18">
        <f>100+_xlfn.CEILING.MATH(CustomerOrder!F120/250)*50</f>
        <v>200</v>
      </c>
      <c r="C120" s="18" cm="1">
        <f t="array" ref="C120">_xlfn._xlws.FILTER(ProductCost!$B$2:$B$24, (ProductCost!$A$2:$A$24=CustomerOrder!C120)*(ProductCost!$C$2:$C$24&lt;=CustomerOrder!D120)*(CustomerOrder!D120&lt;=ProductCost!$D$2:$D$24))</f>
        <v>11.7</v>
      </c>
      <c r="D120" s="18">
        <f>CustomerOrder!F120*OrderCost!$C120</f>
        <v>4598.0999999999995</v>
      </c>
    </row>
    <row r="121" spans="1:4" x14ac:dyDescent="0.3">
      <c r="A121" s="31" t="s">
        <v>208</v>
      </c>
      <c r="B121" s="21">
        <f>100+_xlfn.CEILING.MATH(CustomerOrder!F121/250)*50</f>
        <v>200</v>
      </c>
      <c r="C121" s="21" cm="1">
        <f t="array" ref="C121">_xlfn._xlws.FILTER(ProductCost!$B$2:$B$24, (ProductCost!$A$2:$A$24=CustomerOrder!C121)*(ProductCost!$C$2:$C$24&lt;=CustomerOrder!D121)*(CustomerOrder!D121&lt;=ProductCost!$D$2:$D$24))</f>
        <v>11.7</v>
      </c>
      <c r="D121" s="21">
        <f>CustomerOrder!F121*OrderCost!$C121</f>
        <v>5393.7</v>
      </c>
    </row>
    <row r="122" spans="1:4" x14ac:dyDescent="0.3">
      <c r="A122" s="27" t="s">
        <v>209</v>
      </c>
      <c r="B122" s="18">
        <f>100+_xlfn.CEILING.MATH(CustomerOrder!F122/250)*50</f>
        <v>300</v>
      </c>
      <c r="C122" s="18" cm="1">
        <f t="array" ref="C122">_xlfn._xlws.FILTER(ProductCost!$B$2:$B$24, (ProductCost!$A$2:$A$24=CustomerOrder!C122)*(ProductCost!$C$2:$C$24&lt;=CustomerOrder!D122)*(CustomerOrder!D122&lt;=ProductCost!$D$2:$D$24))</f>
        <v>11.7</v>
      </c>
      <c r="D122" s="18">
        <f>CustomerOrder!F122*OrderCost!$C122</f>
        <v>9336.5999999999985</v>
      </c>
    </row>
    <row r="123" spans="1:4" x14ac:dyDescent="0.3">
      <c r="A123" s="31" t="s">
        <v>210</v>
      </c>
      <c r="B123" s="21">
        <f>100+_xlfn.CEILING.MATH(CustomerOrder!F123/250)*50</f>
        <v>250</v>
      </c>
      <c r="C123" s="21" cm="1">
        <f t="array" ref="C123">_xlfn._xlws.FILTER(ProductCost!$B$2:$B$24, (ProductCost!$A$2:$A$24=CustomerOrder!C123)*(ProductCost!$C$2:$C$24&lt;=CustomerOrder!D123)*(CustomerOrder!D123&lt;=ProductCost!$D$2:$D$24))</f>
        <v>11.9</v>
      </c>
      <c r="D123" s="21">
        <f>CustomerOrder!F123*OrderCost!$C123</f>
        <v>8698.9</v>
      </c>
    </row>
    <row r="124" spans="1:4" x14ac:dyDescent="0.3">
      <c r="A124" s="27" t="s">
        <v>211</v>
      </c>
      <c r="B124" s="18">
        <f>100+_xlfn.CEILING.MATH(CustomerOrder!F124/250)*50</f>
        <v>300</v>
      </c>
      <c r="C124" s="18" cm="1">
        <f t="array" ref="C124">_xlfn._xlws.FILTER(ProductCost!$B$2:$B$24, (ProductCost!$A$2:$A$24=CustomerOrder!C124)*(ProductCost!$C$2:$C$24&lt;=CustomerOrder!D124)*(CustomerOrder!D124&lt;=ProductCost!$D$2:$D$24))</f>
        <v>11.9</v>
      </c>
      <c r="D124" s="18">
        <f>CustomerOrder!F124*OrderCost!$C124</f>
        <v>9555.7000000000007</v>
      </c>
    </row>
    <row r="125" spans="1:4" x14ac:dyDescent="0.3">
      <c r="A125" s="31" t="s">
        <v>212</v>
      </c>
      <c r="B125" s="21">
        <f>100+_xlfn.CEILING.MATH(CustomerOrder!F125/250)*50</f>
        <v>250</v>
      </c>
      <c r="C125" s="21" cm="1">
        <f t="array" ref="C125">_xlfn._xlws.FILTER(ProductCost!$B$2:$B$24, (ProductCost!$A$2:$A$24=CustomerOrder!C125)*(ProductCost!$C$2:$C$24&lt;=CustomerOrder!D125)*(CustomerOrder!D125&lt;=ProductCost!$D$2:$D$24))</f>
        <v>11.9</v>
      </c>
      <c r="D125" s="21">
        <f>CustomerOrder!F125*OrderCost!$C125</f>
        <v>7794.5</v>
      </c>
    </row>
    <row r="126" spans="1:4" x14ac:dyDescent="0.3">
      <c r="A126" s="27" t="s">
        <v>213</v>
      </c>
      <c r="B126" s="18">
        <f>100+_xlfn.CEILING.MATH(CustomerOrder!F126/250)*50</f>
        <v>300</v>
      </c>
      <c r="C126" s="18" cm="1">
        <f t="array" ref="C126">_xlfn._xlws.FILTER(ProductCost!$B$2:$B$24, (ProductCost!$A$2:$A$24=CustomerOrder!C126)*(ProductCost!$C$2:$C$24&lt;=CustomerOrder!D126)*(CustomerOrder!D126&lt;=ProductCost!$D$2:$D$24))</f>
        <v>11.9</v>
      </c>
      <c r="D126" s="18">
        <f>CustomerOrder!F126*OrderCost!$C126</f>
        <v>9258.2000000000007</v>
      </c>
    </row>
    <row r="127" spans="1:4" x14ac:dyDescent="0.3">
      <c r="A127" s="31" t="s">
        <v>214</v>
      </c>
      <c r="B127" s="21">
        <f>100+_xlfn.CEILING.MATH(CustomerOrder!F127/250)*50</f>
        <v>250</v>
      </c>
      <c r="C127" s="21" cm="1">
        <f t="array" ref="C127">_xlfn._xlws.FILTER(ProductCost!$B$2:$B$24, (ProductCost!$A$2:$A$24=CustomerOrder!C127)*(ProductCost!$C$2:$C$24&lt;=CustomerOrder!D127)*(CustomerOrder!D127&lt;=ProductCost!$D$2:$D$24))</f>
        <v>11.9</v>
      </c>
      <c r="D127" s="21">
        <f>CustomerOrder!F127*OrderCost!$C127</f>
        <v>8782.2000000000007</v>
      </c>
    </row>
    <row r="128" spans="1:4" x14ac:dyDescent="0.3">
      <c r="A128" s="27" t="s">
        <v>215</v>
      </c>
      <c r="B128" s="18">
        <f>100+_xlfn.CEILING.MATH(CustomerOrder!F128/250)*50</f>
        <v>250</v>
      </c>
      <c r="C128" s="18" cm="1">
        <f t="array" ref="C128">_xlfn._xlws.FILTER(ProductCost!$B$2:$B$24, (ProductCost!$A$2:$A$24=CustomerOrder!C128)*(ProductCost!$C$2:$C$24&lt;=CustomerOrder!D128)*(CustomerOrder!D128&lt;=ProductCost!$D$2:$D$24))</f>
        <v>11.9</v>
      </c>
      <c r="D128" s="18">
        <f>CustomerOrder!F128*OrderCost!$C128</f>
        <v>6902</v>
      </c>
    </row>
    <row r="129" spans="1:4" x14ac:dyDescent="0.3">
      <c r="A129" s="31" t="s">
        <v>216</v>
      </c>
      <c r="B129" s="21">
        <f>100+_xlfn.CEILING.MATH(CustomerOrder!F129/250)*50</f>
        <v>150</v>
      </c>
      <c r="C129" s="21" cm="1">
        <f t="array" ref="C129">_xlfn._xlws.FILTER(ProductCost!$B$2:$B$24, (ProductCost!$A$2:$A$24=CustomerOrder!C129)*(ProductCost!$C$2:$C$24&lt;=CustomerOrder!D129)*(CustomerOrder!D129&lt;=ProductCost!$D$2:$D$24))</f>
        <v>11</v>
      </c>
      <c r="D129" s="21">
        <f>CustomerOrder!F129*OrderCost!$C129</f>
        <v>594</v>
      </c>
    </row>
    <row r="130" spans="1:4" x14ac:dyDescent="0.3">
      <c r="A130" s="27" t="s">
        <v>217</v>
      </c>
      <c r="B130" s="18">
        <f>100+_xlfn.CEILING.MATH(CustomerOrder!F130/250)*50</f>
        <v>150</v>
      </c>
      <c r="C130" s="18" cm="1">
        <f t="array" ref="C130">_xlfn._xlws.FILTER(ProductCost!$B$2:$B$24, (ProductCost!$A$2:$A$24=CustomerOrder!C130)*(ProductCost!$C$2:$C$24&lt;=CustomerOrder!D130)*(CustomerOrder!D130&lt;=ProductCost!$D$2:$D$24))</f>
        <v>11</v>
      </c>
      <c r="D130" s="18">
        <f>CustomerOrder!F130*OrderCost!$C130</f>
        <v>605</v>
      </c>
    </row>
    <row r="131" spans="1:4" x14ac:dyDescent="0.3">
      <c r="A131" s="31" t="s">
        <v>218</v>
      </c>
      <c r="B131" s="21">
        <f>100+_xlfn.CEILING.MATH(CustomerOrder!F131/250)*50</f>
        <v>200</v>
      </c>
      <c r="C131" s="21" cm="1">
        <f t="array" ref="C131">_xlfn._xlws.FILTER(ProductCost!$B$2:$B$24, (ProductCost!$A$2:$A$24=CustomerOrder!C131)*(ProductCost!$C$2:$C$24&lt;=CustomerOrder!D131)*(CustomerOrder!D131&lt;=ProductCost!$D$2:$D$24))</f>
        <v>11</v>
      </c>
      <c r="D131" s="21">
        <f>CustomerOrder!F131*OrderCost!$C131</f>
        <v>4642</v>
      </c>
    </row>
    <row r="132" spans="1:4" x14ac:dyDescent="0.3">
      <c r="A132" s="27" t="s">
        <v>219</v>
      </c>
      <c r="B132" s="18">
        <f>100+_xlfn.CEILING.MATH(CustomerOrder!F132/250)*50</f>
        <v>200</v>
      </c>
      <c r="C132" s="18" cm="1">
        <f t="array" ref="C132">_xlfn._xlws.FILTER(ProductCost!$B$2:$B$24, (ProductCost!$A$2:$A$24=CustomerOrder!C132)*(ProductCost!$C$2:$C$24&lt;=CustomerOrder!D132)*(CustomerOrder!D132&lt;=ProductCost!$D$2:$D$24))</f>
        <v>11</v>
      </c>
      <c r="D132" s="18">
        <f>CustomerOrder!F132*OrderCost!$C132</f>
        <v>3014</v>
      </c>
    </row>
    <row r="133" spans="1:4" x14ac:dyDescent="0.3">
      <c r="A133" s="31" t="s">
        <v>220</v>
      </c>
      <c r="B133" s="21">
        <f>100+_xlfn.CEILING.MATH(CustomerOrder!F133/250)*50</f>
        <v>200</v>
      </c>
      <c r="C133" s="21" cm="1">
        <f t="array" ref="C133">_xlfn._xlws.FILTER(ProductCost!$B$2:$B$24, (ProductCost!$A$2:$A$24=CustomerOrder!C133)*(ProductCost!$C$2:$C$24&lt;=CustomerOrder!D133)*(CustomerOrder!D133&lt;=ProductCost!$D$2:$D$24))</f>
        <v>11</v>
      </c>
      <c r="D133" s="21">
        <f>CustomerOrder!F133*OrderCost!$C133</f>
        <v>4719</v>
      </c>
    </row>
    <row r="134" spans="1:4" x14ac:dyDescent="0.3">
      <c r="A134" s="27" t="s">
        <v>221</v>
      </c>
      <c r="B134" s="18">
        <f>100+_xlfn.CEILING.MATH(CustomerOrder!F134/250)*50</f>
        <v>200</v>
      </c>
      <c r="C134" s="18" cm="1">
        <f t="array" ref="C134">_xlfn._xlws.FILTER(ProductCost!$B$2:$B$24, (ProductCost!$A$2:$A$24=CustomerOrder!C134)*(ProductCost!$C$2:$C$24&lt;=CustomerOrder!D134)*(CustomerOrder!D134&lt;=ProductCost!$D$2:$D$24))</f>
        <v>11</v>
      </c>
      <c r="D134" s="18">
        <f>CustomerOrder!F134*OrderCost!$C134</f>
        <v>3113</v>
      </c>
    </row>
    <row r="135" spans="1:4" x14ac:dyDescent="0.3">
      <c r="A135" s="31" t="s">
        <v>222</v>
      </c>
      <c r="B135" s="21">
        <f>100+_xlfn.CEILING.MATH(CustomerOrder!F135/250)*50</f>
        <v>250</v>
      </c>
      <c r="C135" s="21" cm="1">
        <f t="array" ref="C135">_xlfn._xlws.FILTER(ProductCost!$B$2:$B$24, (ProductCost!$A$2:$A$24=CustomerOrder!C135)*(ProductCost!$C$2:$C$24&lt;=CustomerOrder!D135)*(CustomerOrder!D135&lt;=ProductCost!$D$2:$D$24))</f>
        <v>11.3</v>
      </c>
      <c r="D135" s="21">
        <f>CustomerOrder!F135*OrderCost!$C135</f>
        <v>8113.4000000000005</v>
      </c>
    </row>
    <row r="136" spans="1:4" x14ac:dyDescent="0.3">
      <c r="A136" s="27" t="s">
        <v>223</v>
      </c>
      <c r="B136" s="18">
        <f>100+_xlfn.CEILING.MATH(CustomerOrder!F136/250)*50</f>
        <v>250</v>
      </c>
      <c r="C136" s="18" cm="1">
        <f t="array" ref="C136">_xlfn._xlws.FILTER(ProductCost!$B$2:$B$24, (ProductCost!$A$2:$A$24=CustomerOrder!C136)*(ProductCost!$C$2:$C$24&lt;=CustomerOrder!D136)*(CustomerOrder!D136&lt;=ProductCost!$D$2:$D$24))</f>
        <v>11.3</v>
      </c>
      <c r="D136" s="18">
        <f>CustomerOrder!F136*OrderCost!$C136</f>
        <v>6373.2000000000007</v>
      </c>
    </row>
    <row r="137" spans="1:4" x14ac:dyDescent="0.3">
      <c r="A137" s="31" t="s">
        <v>224</v>
      </c>
      <c r="B137" s="21">
        <f>100+_xlfn.CEILING.MATH(CustomerOrder!F137/250)*50</f>
        <v>250</v>
      </c>
      <c r="C137" s="21" cm="1">
        <f t="array" ref="C137">_xlfn._xlws.FILTER(ProductCost!$B$2:$B$24, (ProductCost!$A$2:$A$24=CustomerOrder!C137)*(ProductCost!$C$2:$C$24&lt;=CustomerOrder!D137)*(CustomerOrder!D137&lt;=ProductCost!$D$2:$D$24))</f>
        <v>11.3</v>
      </c>
      <c r="D137" s="21">
        <f>CustomerOrder!F137*OrderCost!$C137</f>
        <v>7254.6</v>
      </c>
    </row>
    <row r="138" spans="1:4" x14ac:dyDescent="0.3">
      <c r="A138" s="27" t="s">
        <v>225</v>
      </c>
      <c r="B138" s="18">
        <f>100+_xlfn.CEILING.MATH(CustomerOrder!F138/250)*50</f>
        <v>200</v>
      </c>
      <c r="C138" s="18" cm="1">
        <f t="array" ref="C138">_xlfn._xlws.FILTER(ProductCost!$B$2:$B$24, (ProductCost!$A$2:$A$24=CustomerOrder!C138)*(ProductCost!$C$2:$C$24&lt;=CustomerOrder!D138)*(CustomerOrder!D138&lt;=ProductCost!$D$2:$D$24))</f>
        <v>11.3</v>
      </c>
      <c r="D138" s="18">
        <f>CustomerOrder!F138*OrderCost!$C138</f>
        <v>4836.4000000000005</v>
      </c>
    </row>
    <row r="139" spans="1:4" x14ac:dyDescent="0.3">
      <c r="A139" s="31" t="s">
        <v>226</v>
      </c>
      <c r="B139" s="21">
        <f>100+_xlfn.CEILING.MATH(CustomerOrder!F139/250)*50</f>
        <v>250</v>
      </c>
      <c r="C139" s="21" cm="1">
        <f t="array" ref="C139">_xlfn._xlws.FILTER(ProductCost!$B$2:$B$24, (ProductCost!$A$2:$A$24=CustomerOrder!C139)*(ProductCost!$C$2:$C$24&lt;=CustomerOrder!D139)*(CustomerOrder!D139&lt;=ProductCost!$D$2:$D$24))</f>
        <v>11.3</v>
      </c>
      <c r="D139" s="21">
        <f>CustomerOrder!F139*OrderCost!$C139</f>
        <v>5819.5</v>
      </c>
    </row>
    <row r="140" spans="1:4" x14ac:dyDescent="0.3">
      <c r="A140" s="27" t="s">
        <v>227</v>
      </c>
      <c r="B140" s="18">
        <f>100+_xlfn.CEILING.MATH(CustomerOrder!F140/250)*50</f>
        <v>250</v>
      </c>
      <c r="C140" s="18" cm="1">
        <f t="array" ref="C140">_xlfn._xlws.FILTER(ProductCost!$B$2:$B$24, (ProductCost!$A$2:$A$24=CustomerOrder!C140)*(ProductCost!$C$2:$C$24&lt;=CustomerOrder!D140)*(CustomerOrder!D140&lt;=ProductCost!$D$2:$D$24))</f>
        <v>11.3</v>
      </c>
      <c r="D140" s="18">
        <f>CustomerOrder!F140*OrderCost!$C140</f>
        <v>7706.6</v>
      </c>
    </row>
    <row r="141" spans="1:4" x14ac:dyDescent="0.3">
      <c r="A141" s="31" t="s">
        <v>228</v>
      </c>
      <c r="B141" s="21">
        <f>100+_xlfn.CEILING.MATH(CustomerOrder!F141/250)*50</f>
        <v>250</v>
      </c>
      <c r="C141" s="21" cm="1">
        <f t="array" ref="C141">_xlfn._xlws.FILTER(ProductCost!$B$2:$B$24, (ProductCost!$A$2:$A$24=CustomerOrder!C141)*(ProductCost!$C$2:$C$24&lt;=CustomerOrder!D141)*(CustomerOrder!D141&lt;=ProductCost!$D$2:$D$24))</f>
        <v>11.5</v>
      </c>
      <c r="D141" s="21">
        <f>CustomerOrder!F141*OrderCost!$C141</f>
        <v>7383</v>
      </c>
    </row>
    <row r="142" spans="1:4" x14ac:dyDescent="0.3">
      <c r="A142" s="27" t="s">
        <v>229</v>
      </c>
      <c r="B142" s="18">
        <f>100+_xlfn.CEILING.MATH(CustomerOrder!F142/250)*50</f>
        <v>300</v>
      </c>
      <c r="C142" s="18" cm="1">
        <f t="array" ref="C142">_xlfn._xlws.FILTER(ProductCost!$B$2:$B$24, (ProductCost!$A$2:$A$24=CustomerOrder!C142)*(ProductCost!$C$2:$C$24&lt;=CustomerOrder!D142)*(CustomerOrder!D142&lt;=ProductCost!$D$2:$D$24))</f>
        <v>11.5</v>
      </c>
      <c r="D142" s="18">
        <f>CustomerOrder!F142*OrderCost!$C142</f>
        <v>9223</v>
      </c>
    </row>
    <row r="143" spans="1:4" x14ac:dyDescent="0.3">
      <c r="A143" s="31" t="s">
        <v>230</v>
      </c>
      <c r="B143" s="21">
        <f>100+_xlfn.CEILING.MATH(CustomerOrder!F143/250)*50</f>
        <v>250</v>
      </c>
      <c r="C143" s="21" cm="1">
        <f t="array" ref="C143">_xlfn._xlws.FILTER(ProductCost!$B$2:$B$24, (ProductCost!$A$2:$A$24=CustomerOrder!C143)*(ProductCost!$C$2:$C$24&lt;=CustomerOrder!D143)*(CustomerOrder!D143&lt;=ProductCost!$D$2:$D$24))</f>
        <v>11.5</v>
      </c>
      <c r="D143" s="21">
        <f>CustomerOrder!F143*OrderCost!$C143</f>
        <v>7417.5</v>
      </c>
    </row>
    <row r="144" spans="1:4" x14ac:dyDescent="0.3">
      <c r="A144" s="27" t="s">
        <v>231</v>
      </c>
      <c r="B144" s="18">
        <f>100+_xlfn.CEILING.MATH(CustomerOrder!F144/250)*50</f>
        <v>250</v>
      </c>
      <c r="C144" s="18" cm="1">
        <f t="array" ref="C144">_xlfn._xlws.FILTER(ProductCost!$B$2:$B$24, (ProductCost!$A$2:$A$24=CustomerOrder!C144)*(ProductCost!$C$2:$C$24&lt;=CustomerOrder!D144)*(CustomerOrder!D144&lt;=ProductCost!$D$2:$D$24))</f>
        <v>11.5</v>
      </c>
      <c r="D144" s="18">
        <f>CustomerOrder!F144*OrderCost!$C144</f>
        <v>7049.5</v>
      </c>
    </row>
    <row r="145" spans="1:4" x14ac:dyDescent="0.3">
      <c r="A145" s="31" t="s">
        <v>232</v>
      </c>
      <c r="B145" s="21">
        <f>100+_xlfn.CEILING.MATH(CustomerOrder!F145/250)*50</f>
        <v>250</v>
      </c>
      <c r="C145" s="21" cm="1">
        <f t="array" ref="C145">_xlfn._xlws.FILTER(ProductCost!$B$2:$B$24, (ProductCost!$A$2:$A$24=CustomerOrder!C145)*(ProductCost!$C$2:$C$24&lt;=CustomerOrder!D145)*(CustomerOrder!D145&lt;=ProductCost!$D$2:$D$24))</f>
        <v>11.5</v>
      </c>
      <c r="D145" s="21">
        <f>CustomerOrder!F145*OrderCost!$C145</f>
        <v>8153.5</v>
      </c>
    </row>
    <row r="146" spans="1:4" x14ac:dyDescent="0.3">
      <c r="A146" s="27" t="s">
        <v>233</v>
      </c>
      <c r="B146" s="18">
        <f>100+_xlfn.CEILING.MATH(CustomerOrder!F146/250)*50</f>
        <v>200</v>
      </c>
      <c r="C146" s="18" cm="1">
        <f t="array" ref="C146">_xlfn._xlws.FILTER(ProductCost!$B$2:$B$24, (ProductCost!$A$2:$A$24=CustomerOrder!C146)*(ProductCost!$C$2:$C$24&lt;=CustomerOrder!D146)*(CustomerOrder!D146&lt;=ProductCost!$D$2:$D$24))</f>
        <v>11.5</v>
      </c>
      <c r="D146" s="18">
        <f>CustomerOrder!F146*OrderCost!$C146</f>
        <v>4577</v>
      </c>
    </row>
    <row r="147" spans="1:4" x14ac:dyDescent="0.3">
      <c r="A147" s="31" t="s">
        <v>234</v>
      </c>
      <c r="B147" s="21">
        <f>100+_xlfn.CEILING.MATH(CustomerOrder!F147/250)*50</f>
        <v>150</v>
      </c>
      <c r="C147" s="21" cm="1">
        <f t="array" ref="C147">_xlfn._xlws.FILTER(ProductCost!$B$2:$B$24, (ProductCost!$A$2:$A$24=CustomerOrder!C147)*(ProductCost!$C$2:$C$24&lt;=CustomerOrder!D147)*(CustomerOrder!D147&lt;=ProductCost!$D$2:$D$24))</f>
        <v>12</v>
      </c>
      <c r="D147" s="21">
        <f>CustomerOrder!F147*OrderCost!$C147</f>
        <v>1032</v>
      </c>
    </row>
    <row r="148" spans="1:4" x14ac:dyDescent="0.3">
      <c r="A148" s="27" t="s">
        <v>235</v>
      </c>
      <c r="B148" s="18">
        <f>100+_xlfn.CEILING.MATH(CustomerOrder!F148/250)*50</f>
        <v>150</v>
      </c>
      <c r="C148" s="18" cm="1">
        <f t="array" ref="C148">_xlfn._xlws.FILTER(ProductCost!$B$2:$B$24, (ProductCost!$A$2:$A$24=CustomerOrder!C148)*(ProductCost!$C$2:$C$24&lt;=CustomerOrder!D148)*(CustomerOrder!D148&lt;=ProductCost!$D$2:$D$24))</f>
        <v>12</v>
      </c>
      <c r="D148" s="18">
        <f>CustomerOrder!F148*OrderCost!$C148</f>
        <v>996</v>
      </c>
    </row>
    <row r="149" spans="1:4" x14ac:dyDescent="0.3">
      <c r="A149" s="31" t="s">
        <v>236</v>
      </c>
      <c r="B149" s="21">
        <f>100+_xlfn.CEILING.MATH(CustomerOrder!F149/250)*50</f>
        <v>200</v>
      </c>
      <c r="C149" s="21" cm="1">
        <f t="array" ref="C149">_xlfn._xlws.FILTER(ProductCost!$B$2:$B$24, (ProductCost!$A$2:$A$24=CustomerOrder!C149)*(ProductCost!$C$2:$C$24&lt;=CustomerOrder!D149)*(CustomerOrder!D149&lt;=ProductCost!$D$2:$D$24))</f>
        <v>12</v>
      </c>
      <c r="D149" s="21">
        <f>CustomerOrder!F149*OrderCost!$C149</f>
        <v>4980</v>
      </c>
    </row>
    <row r="150" spans="1:4" x14ac:dyDescent="0.3">
      <c r="A150" s="27" t="s">
        <v>237</v>
      </c>
      <c r="B150" s="18">
        <f>100+_xlfn.CEILING.MATH(CustomerOrder!F150/250)*50</f>
        <v>200</v>
      </c>
      <c r="C150" s="18" cm="1">
        <f t="array" ref="C150">_xlfn._xlws.FILTER(ProductCost!$B$2:$B$24, (ProductCost!$A$2:$A$24=CustomerOrder!C150)*(ProductCost!$C$2:$C$24&lt;=CustomerOrder!D150)*(CustomerOrder!D150&lt;=ProductCost!$D$2:$D$24))</f>
        <v>12</v>
      </c>
      <c r="D150" s="18">
        <f>CustomerOrder!F150*OrderCost!$C150</f>
        <v>4500</v>
      </c>
    </row>
    <row r="151" spans="1:4" x14ac:dyDescent="0.3">
      <c r="A151" s="31" t="s">
        <v>238</v>
      </c>
      <c r="B151" s="21">
        <f>100+_xlfn.CEILING.MATH(CustomerOrder!F151/250)*50</f>
        <v>200</v>
      </c>
      <c r="C151" s="21" cm="1">
        <f t="array" ref="C151">_xlfn._xlws.FILTER(ProductCost!$B$2:$B$24, (ProductCost!$A$2:$A$24=CustomerOrder!C151)*(ProductCost!$C$2:$C$24&lt;=CustomerOrder!D151)*(CustomerOrder!D151&lt;=ProductCost!$D$2:$D$24))</f>
        <v>12</v>
      </c>
      <c r="D151" s="21">
        <f>CustomerOrder!F151*OrderCost!$C151</f>
        <v>5268</v>
      </c>
    </row>
    <row r="152" spans="1:4" x14ac:dyDescent="0.3">
      <c r="A152" s="27" t="s">
        <v>239</v>
      </c>
      <c r="B152" s="18">
        <f>100+_xlfn.CEILING.MATH(CustomerOrder!F152/250)*50</f>
        <v>200</v>
      </c>
      <c r="C152" s="18" cm="1">
        <f t="array" ref="C152">_xlfn._xlws.FILTER(ProductCost!$B$2:$B$24, (ProductCost!$A$2:$A$24=CustomerOrder!C152)*(ProductCost!$C$2:$C$24&lt;=CustomerOrder!D152)*(CustomerOrder!D152&lt;=ProductCost!$D$2:$D$24))</f>
        <v>12</v>
      </c>
      <c r="D152" s="18">
        <f>CustomerOrder!F152*OrderCost!$C152</f>
        <v>3024</v>
      </c>
    </row>
    <row r="153" spans="1:4" x14ac:dyDescent="0.3">
      <c r="A153" s="31" t="s">
        <v>240</v>
      </c>
      <c r="B153" s="21">
        <f>100+_xlfn.CEILING.MATH(CustomerOrder!F153/250)*50</f>
        <v>250</v>
      </c>
      <c r="C153" s="21" cm="1">
        <f t="array" ref="C153">_xlfn._xlws.FILTER(ProductCost!$B$2:$B$24, (ProductCost!$A$2:$A$24=CustomerOrder!C153)*(ProductCost!$C$2:$C$24&lt;=CustomerOrder!D153)*(CustomerOrder!D153&lt;=ProductCost!$D$2:$D$24))</f>
        <v>11</v>
      </c>
      <c r="D153" s="21">
        <f>CustomerOrder!F153*OrderCost!$C153</f>
        <v>7612</v>
      </c>
    </row>
    <row r="154" spans="1:4" x14ac:dyDescent="0.3">
      <c r="A154" s="27" t="s">
        <v>241</v>
      </c>
      <c r="B154" s="18">
        <f>100+_xlfn.CEILING.MATH(CustomerOrder!F154/250)*50</f>
        <v>250</v>
      </c>
      <c r="C154" s="18" cm="1">
        <f t="array" ref="C154">_xlfn._xlws.FILTER(ProductCost!$B$2:$B$24, (ProductCost!$A$2:$A$24=CustomerOrder!C154)*(ProductCost!$C$2:$C$24&lt;=CustomerOrder!D154)*(CustomerOrder!D154&lt;=ProductCost!$D$2:$D$24))</f>
        <v>11</v>
      </c>
      <c r="D154" s="18">
        <f>CustomerOrder!F154*OrderCost!$C154</f>
        <v>7359</v>
      </c>
    </row>
    <row r="155" spans="1:4" x14ac:dyDescent="0.3">
      <c r="A155" s="31" t="s">
        <v>242</v>
      </c>
      <c r="B155" s="21">
        <f>100+_xlfn.CEILING.MATH(CustomerOrder!F155/250)*50</f>
        <v>250</v>
      </c>
      <c r="C155" s="21" cm="1">
        <f t="array" ref="C155">_xlfn._xlws.FILTER(ProductCost!$B$2:$B$24, (ProductCost!$A$2:$A$24=CustomerOrder!C155)*(ProductCost!$C$2:$C$24&lt;=CustomerOrder!D155)*(CustomerOrder!D155&lt;=ProductCost!$D$2:$D$24))</f>
        <v>11</v>
      </c>
      <c r="D155" s="21">
        <f>CustomerOrder!F155*OrderCost!$C155</f>
        <v>7293</v>
      </c>
    </row>
    <row r="156" spans="1:4" x14ac:dyDescent="0.3">
      <c r="A156" s="27" t="s">
        <v>243</v>
      </c>
      <c r="B156" s="18">
        <f>100+_xlfn.CEILING.MATH(CustomerOrder!F156/250)*50</f>
        <v>200</v>
      </c>
      <c r="C156" s="18" cm="1">
        <f t="array" ref="C156">_xlfn._xlws.FILTER(ProductCost!$B$2:$B$24, (ProductCost!$A$2:$A$24=CustomerOrder!C156)*(ProductCost!$C$2:$C$24&lt;=CustomerOrder!D156)*(CustomerOrder!D156&lt;=ProductCost!$D$2:$D$24))</f>
        <v>11</v>
      </c>
      <c r="D156" s="18">
        <f>CustomerOrder!F156*OrderCost!$C156</f>
        <v>4972</v>
      </c>
    </row>
    <row r="157" spans="1:4" x14ac:dyDescent="0.3">
      <c r="A157" s="31" t="s">
        <v>244</v>
      </c>
      <c r="B157" s="21">
        <f>100+_xlfn.CEILING.MATH(CustomerOrder!F157/250)*50</f>
        <v>250</v>
      </c>
      <c r="C157" s="21" cm="1">
        <f t="array" ref="C157">_xlfn._xlws.FILTER(ProductCost!$B$2:$B$24, (ProductCost!$A$2:$A$24=CustomerOrder!C157)*(ProductCost!$C$2:$C$24&lt;=CustomerOrder!D157)*(CustomerOrder!D157&lt;=ProductCost!$D$2:$D$24))</f>
        <v>11</v>
      </c>
      <c r="D157" s="21">
        <f>CustomerOrder!F157*OrderCost!$C157</f>
        <v>7623</v>
      </c>
    </row>
    <row r="158" spans="1:4" x14ac:dyDescent="0.3">
      <c r="A158" s="27" t="s">
        <v>245</v>
      </c>
      <c r="B158" s="18">
        <f>100+_xlfn.CEILING.MATH(CustomerOrder!F158/250)*50</f>
        <v>300</v>
      </c>
      <c r="C158" s="18" cm="1">
        <f t="array" ref="C158">_xlfn._xlws.FILTER(ProductCost!$B$2:$B$24, (ProductCost!$A$2:$A$24=CustomerOrder!C158)*(ProductCost!$C$2:$C$24&lt;=CustomerOrder!D158)*(CustomerOrder!D158&lt;=ProductCost!$D$2:$D$24))</f>
        <v>11</v>
      </c>
      <c r="D158" s="18">
        <f>CustomerOrder!F158*OrderCost!$C158</f>
        <v>8745</v>
      </c>
    </row>
    <row r="159" spans="1:4" x14ac:dyDescent="0.3">
      <c r="A159" s="31" t="s">
        <v>246</v>
      </c>
      <c r="B159" s="21">
        <f>100+_xlfn.CEILING.MATH(CustomerOrder!F159/250)*50</f>
        <v>300</v>
      </c>
      <c r="C159" s="21" cm="1">
        <f t="array" ref="C159">_xlfn._xlws.FILTER(ProductCost!$B$2:$B$24, (ProductCost!$A$2:$A$24=CustomerOrder!C159)*(ProductCost!$C$2:$C$24&lt;=CustomerOrder!D159)*(CustomerOrder!D159&lt;=ProductCost!$D$2:$D$24))</f>
        <v>11.8</v>
      </c>
      <c r="D159" s="21">
        <f>CustomerOrder!F159*OrderCost!$C159</f>
        <v>11469.6</v>
      </c>
    </row>
    <row r="160" spans="1:4" x14ac:dyDescent="0.3">
      <c r="A160" s="27" t="s">
        <v>247</v>
      </c>
      <c r="B160" s="18">
        <f>100+_xlfn.CEILING.MATH(CustomerOrder!F160/250)*50</f>
        <v>300</v>
      </c>
      <c r="C160" s="18" cm="1">
        <f t="array" ref="C160">_xlfn._xlws.FILTER(ProductCost!$B$2:$B$24, (ProductCost!$A$2:$A$24=CustomerOrder!C160)*(ProductCost!$C$2:$C$24&lt;=CustomerOrder!D160)*(CustomerOrder!D160&lt;=ProductCost!$D$2:$D$24))</f>
        <v>11.8</v>
      </c>
      <c r="D160" s="18">
        <f>CustomerOrder!F160*OrderCost!$C160</f>
        <v>9805.8000000000011</v>
      </c>
    </row>
    <row r="161" spans="1:4" x14ac:dyDescent="0.3">
      <c r="A161" s="31" t="s">
        <v>248</v>
      </c>
      <c r="B161" s="21">
        <f>100+_xlfn.CEILING.MATH(CustomerOrder!F161/250)*50</f>
        <v>250</v>
      </c>
      <c r="C161" s="21" cm="1">
        <f t="array" ref="C161">_xlfn._xlws.FILTER(ProductCost!$B$2:$B$24, (ProductCost!$A$2:$A$24=CustomerOrder!C161)*(ProductCost!$C$2:$C$24&lt;=CustomerOrder!D161)*(CustomerOrder!D161&lt;=ProductCost!$D$2:$D$24))</f>
        <v>11.8</v>
      </c>
      <c r="D161" s="21">
        <f>CustomerOrder!F161*OrderCost!$C161</f>
        <v>7080</v>
      </c>
    </row>
    <row r="162" spans="1:4" x14ac:dyDescent="0.3">
      <c r="A162" s="27" t="s">
        <v>249</v>
      </c>
      <c r="B162" s="18">
        <f>100+_xlfn.CEILING.MATH(CustomerOrder!F162/250)*50</f>
        <v>250</v>
      </c>
      <c r="C162" s="18" cm="1">
        <f t="array" ref="C162">_xlfn._xlws.FILTER(ProductCost!$B$2:$B$24, (ProductCost!$A$2:$A$24=CustomerOrder!C162)*(ProductCost!$C$2:$C$24&lt;=CustomerOrder!D162)*(CustomerOrder!D162&lt;=ProductCost!$D$2:$D$24))</f>
        <v>11.8</v>
      </c>
      <c r="D162" s="18">
        <f>CustomerOrder!F162*OrderCost!$C162</f>
        <v>8661.2000000000007</v>
      </c>
    </row>
    <row r="163" spans="1:4" x14ac:dyDescent="0.3">
      <c r="A163" s="31" t="s">
        <v>250</v>
      </c>
      <c r="B163" s="21">
        <f>100+_xlfn.CEILING.MATH(CustomerOrder!F163/250)*50</f>
        <v>250</v>
      </c>
      <c r="C163" s="21" cm="1">
        <f t="array" ref="C163">_xlfn._xlws.FILTER(ProductCost!$B$2:$B$24, (ProductCost!$A$2:$A$24=CustomerOrder!C163)*(ProductCost!$C$2:$C$24&lt;=CustomerOrder!D163)*(CustomerOrder!D163&lt;=ProductCost!$D$2:$D$24))</f>
        <v>11.8</v>
      </c>
      <c r="D163" s="21">
        <f>CustomerOrder!F163*OrderCost!$C163</f>
        <v>8118.4000000000005</v>
      </c>
    </row>
    <row r="164" spans="1:4" x14ac:dyDescent="0.3">
      <c r="A164" s="27" t="s">
        <v>251</v>
      </c>
      <c r="B164" s="18">
        <f>100+_xlfn.CEILING.MATH(CustomerOrder!F164/250)*50</f>
        <v>200</v>
      </c>
      <c r="C164" s="18" cm="1">
        <f t="array" ref="C164">_xlfn._xlws.FILTER(ProductCost!$B$2:$B$24, (ProductCost!$A$2:$A$24=CustomerOrder!C164)*(ProductCost!$C$2:$C$24&lt;=CustomerOrder!D164)*(CustomerOrder!D164&lt;=ProductCost!$D$2:$D$24))</f>
        <v>11.8</v>
      </c>
      <c r="D164" s="18">
        <f>CustomerOrder!F164*OrderCost!$C164</f>
        <v>5215.6000000000004</v>
      </c>
    </row>
    <row r="165" spans="1:4" x14ac:dyDescent="0.3">
      <c r="A165" s="31" t="s">
        <v>252</v>
      </c>
      <c r="B165" s="21">
        <f>100+_xlfn.CEILING.MATH(CustomerOrder!F165/250)*50</f>
        <v>250</v>
      </c>
      <c r="C165" s="21" cm="1">
        <f t="array" ref="C165">_xlfn._xlws.FILTER(ProductCost!$B$2:$B$24, (ProductCost!$A$2:$A$24=CustomerOrder!C165)*(ProductCost!$C$2:$C$24&lt;=CustomerOrder!D165)*(CustomerOrder!D165&lt;=ProductCost!$D$2:$D$24))</f>
        <v>13.4</v>
      </c>
      <c r="D165" s="21">
        <f>CustomerOrder!F165*OrderCost!$C165</f>
        <v>8227.6</v>
      </c>
    </row>
    <row r="166" spans="1:4" x14ac:dyDescent="0.3">
      <c r="A166" s="27" t="s">
        <v>253</v>
      </c>
      <c r="B166" s="18">
        <f>100+_xlfn.CEILING.MATH(CustomerOrder!F166/250)*50</f>
        <v>250</v>
      </c>
      <c r="C166" s="18" cm="1">
        <f t="array" ref="C166">_xlfn._xlws.FILTER(ProductCost!$B$2:$B$24, (ProductCost!$A$2:$A$24=CustomerOrder!C166)*(ProductCost!$C$2:$C$24&lt;=CustomerOrder!D166)*(CustomerOrder!D166&lt;=ProductCost!$D$2:$D$24))</f>
        <v>13.4</v>
      </c>
      <c r="D166" s="18">
        <f>CustomerOrder!F166*OrderCost!$C166</f>
        <v>9581</v>
      </c>
    </row>
    <row r="167" spans="1:4" x14ac:dyDescent="0.3">
      <c r="A167" s="31" t="s">
        <v>254</v>
      </c>
      <c r="B167" s="21">
        <f>100+_xlfn.CEILING.MATH(CustomerOrder!F167/250)*50</f>
        <v>300</v>
      </c>
      <c r="C167" s="21" cm="1">
        <f t="array" ref="C167">_xlfn._xlws.FILTER(ProductCost!$B$2:$B$24, (ProductCost!$A$2:$A$24=CustomerOrder!C167)*(ProductCost!$C$2:$C$24&lt;=CustomerOrder!D167)*(CustomerOrder!D167&lt;=ProductCost!$D$2:$D$24))</f>
        <v>13.6</v>
      </c>
      <c r="D167" s="21">
        <f>CustomerOrder!F167*OrderCost!$C167</f>
        <v>12960.8</v>
      </c>
    </row>
    <row r="168" spans="1:4" x14ac:dyDescent="0.3">
      <c r="A168" s="27" t="s">
        <v>255</v>
      </c>
      <c r="B168" s="18">
        <f>100+_xlfn.CEILING.MATH(CustomerOrder!F168/250)*50</f>
        <v>300</v>
      </c>
      <c r="C168" s="18" cm="1">
        <f t="array" ref="C168">_xlfn._xlws.FILTER(ProductCost!$B$2:$B$24, (ProductCost!$A$2:$A$24=CustomerOrder!C168)*(ProductCost!$C$2:$C$24&lt;=CustomerOrder!D168)*(CustomerOrder!D168&lt;=ProductCost!$D$2:$D$24))</f>
        <v>13.6</v>
      </c>
      <c r="D168" s="18">
        <f>CustomerOrder!F168*OrderCost!$C168</f>
        <v>12593.6</v>
      </c>
    </row>
    <row r="169" spans="1:4" x14ac:dyDescent="0.3">
      <c r="A169" s="31" t="s">
        <v>256</v>
      </c>
      <c r="B169" s="21">
        <f>100+_xlfn.CEILING.MATH(CustomerOrder!F169/250)*50</f>
        <v>250</v>
      </c>
      <c r="C169" s="21" cm="1">
        <f t="array" ref="C169">_xlfn._xlws.FILTER(ProductCost!$B$2:$B$24, (ProductCost!$A$2:$A$24=CustomerOrder!C169)*(ProductCost!$C$2:$C$24&lt;=CustomerOrder!D169)*(CustomerOrder!D169&lt;=ProductCost!$D$2:$D$24))</f>
        <v>13.6</v>
      </c>
      <c r="D169" s="21">
        <f>CustomerOrder!F169*OrderCost!$C169</f>
        <v>8051.2</v>
      </c>
    </row>
    <row r="170" spans="1:4" x14ac:dyDescent="0.3">
      <c r="A170" s="27" t="s">
        <v>257</v>
      </c>
      <c r="B170" s="18">
        <f>100+_xlfn.CEILING.MATH(CustomerOrder!F170/250)*50</f>
        <v>300</v>
      </c>
      <c r="C170" s="18" cm="1">
        <f t="array" ref="C170">_xlfn._xlws.FILTER(ProductCost!$B$2:$B$24, (ProductCost!$A$2:$A$24=CustomerOrder!C170)*(ProductCost!$C$2:$C$24&lt;=CustomerOrder!D170)*(CustomerOrder!D170&lt;=ProductCost!$D$2:$D$24))</f>
        <v>13.6</v>
      </c>
      <c r="D170" s="18">
        <f>CustomerOrder!F170*OrderCost!$C170</f>
        <v>10526.4</v>
      </c>
    </row>
    <row r="171" spans="1:4" x14ac:dyDescent="0.3">
      <c r="A171" s="31" t="s">
        <v>258</v>
      </c>
      <c r="B171" s="21">
        <f>100+_xlfn.CEILING.MATH(CustomerOrder!F171/250)*50</f>
        <v>300</v>
      </c>
      <c r="C171" s="21" cm="1">
        <f t="array" ref="C171">_xlfn._xlws.FILTER(ProductCost!$B$2:$B$24, (ProductCost!$A$2:$A$24=CustomerOrder!C171)*(ProductCost!$C$2:$C$24&lt;=CustomerOrder!D171)*(CustomerOrder!D171&lt;=ProductCost!$D$2:$D$24))</f>
        <v>13.6</v>
      </c>
      <c r="D171" s="21">
        <f>CustomerOrder!F171*OrderCost!$C171</f>
        <v>10988.8</v>
      </c>
    </row>
    <row r="172" spans="1:4" x14ac:dyDescent="0.3">
      <c r="A172" s="27" t="s">
        <v>259</v>
      </c>
      <c r="B172" s="18">
        <f>100+_xlfn.CEILING.MATH(CustomerOrder!F172/250)*50</f>
        <v>200</v>
      </c>
      <c r="C172" s="18" cm="1">
        <f t="array" ref="C172">_xlfn._xlws.FILTER(ProductCost!$B$2:$B$24, (ProductCost!$A$2:$A$24=CustomerOrder!C172)*(ProductCost!$C$2:$C$24&lt;=CustomerOrder!D172)*(CustomerOrder!D172&lt;=ProductCost!$D$2:$D$24))</f>
        <v>13.6</v>
      </c>
      <c r="D172" s="18">
        <f>CustomerOrder!F172*OrderCost!$C172</f>
        <v>6065.5999999999995</v>
      </c>
    </row>
    <row r="173" spans="1:4" x14ac:dyDescent="0.3">
      <c r="A173" s="31" t="s">
        <v>260</v>
      </c>
      <c r="B173" s="21">
        <f>100+_xlfn.CEILING.MATH(CustomerOrder!F173/250)*50</f>
        <v>150</v>
      </c>
      <c r="C173" s="21" cm="1">
        <f t="array" ref="C173">_xlfn._xlws.FILTER(ProductCost!$B$2:$B$24, (ProductCost!$A$2:$A$24=CustomerOrder!C173)*(ProductCost!$C$2:$C$24&lt;=CustomerOrder!D173)*(CustomerOrder!D173&lt;=ProductCost!$D$2:$D$24))</f>
        <v>12</v>
      </c>
      <c r="D173" s="21">
        <f>CustomerOrder!F173*OrderCost!$C173</f>
        <v>708</v>
      </c>
    </row>
    <row r="174" spans="1:4" x14ac:dyDescent="0.3">
      <c r="A174" s="27" t="s">
        <v>261</v>
      </c>
      <c r="B174" s="18">
        <f>100+_xlfn.CEILING.MATH(CustomerOrder!F174/250)*50</f>
        <v>150</v>
      </c>
      <c r="C174" s="18" cm="1">
        <f t="array" ref="C174">_xlfn._xlws.FILTER(ProductCost!$B$2:$B$24, (ProductCost!$A$2:$A$24=CustomerOrder!C174)*(ProductCost!$C$2:$C$24&lt;=CustomerOrder!D174)*(CustomerOrder!D174&lt;=ProductCost!$D$2:$D$24))</f>
        <v>10</v>
      </c>
      <c r="D174" s="18">
        <f>CustomerOrder!F174*OrderCost!$C174</f>
        <v>360</v>
      </c>
    </row>
    <row r="175" spans="1:4" x14ac:dyDescent="0.3">
      <c r="A175" s="31" t="s">
        <v>262</v>
      </c>
      <c r="B175" s="21">
        <f>100+_xlfn.CEILING.MATH(CustomerOrder!F175/250)*50</f>
        <v>150</v>
      </c>
      <c r="C175" s="21" cm="1">
        <f t="array" ref="C175">_xlfn._xlws.FILTER(ProductCost!$B$2:$B$24, (ProductCost!$A$2:$A$24=CustomerOrder!C175)*(ProductCost!$C$2:$C$24&lt;=CustomerOrder!D175)*(CustomerOrder!D175&lt;=ProductCost!$D$2:$D$24))</f>
        <v>10</v>
      </c>
      <c r="D175" s="21">
        <f>CustomerOrder!F175*OrderCost!$C175</f>
        <v>430</v>
      </c>
    </row>
    <row r="176" spans="1:4" x14ac:dyDescent="0.3">
      <c r="A176" s="27" t="s">
        <v>263</v>
      </c>
      <c r="B176" s="18">
        <f>100+_xlfn.CEILING.MATH(CustomerOrder!F176/250)*50</f>
        <v>150</v>
      </c>
      <c r="C176" s="18" cm="1">
        <f t="array" ref="C176">_xlfn._xlws.FILTER(ProductCost!$B$2:$B$24, (ProductCost!$A$2:$A$24=CustomerOrder!C176)*(ProductCost!$C$2:$C$24&lt;=CustomerOrder!D176)*(CustomerOrder!D176&lt;=ProductCost!$D$2:$D$24))</f>
        <v>12</v>
      </c>
      <c r="D176" s="18">
        <f>CustomerOrder!F176*OrderCost!$C176</f>
        <v>420</v>
      </c>
    </row>
    <row r="177" spans="1:4" x14ac:dyDescent="0.3">
      <c r="A177" s="31" t="s">
        <v>264</v>
      </c>
      <c r="B177" s="21">
        <f>100+_xlfn.CEILING.MATH(CustomerOrder!F177/250)*50</f>
        <v>150</v>
      </c>
      <c r="C177" s="21" cm="1">
        <f t="array" ref="C177">_xlfn._xlws.FILTER(ProductCost!$B$2:$B$24, (ProductCost!$A$2:$A$24=CustomerOrder!C177)*(ProductCost!$C$2:$C$24&lt;=CustomerOrder!D177)*(CustomerOrder!D177&lt;=ProductCost!$D$2:$D$24))</f>
        <v>12</v>
      </c>
      <c r="D177" s="21">
        <f>CustomerOrder!F177*OrderCost!$C177</f>
        <v>504</v>
      </c>
    </row>
    <row r="178" spans="1:4" x14ac:dyDescent="0.3">
      <c r="A178" s="27" t="s">
        <v>265</v>
      </c>
      <c r="B178" s="18">
        <f>100+_xlfn.CEILING.MATH(CustomerOrder!F178/250)*50</f>
        <v>150</v>
      </c>
      <c r="C178" s="18" cm="1">
        <f t="array" ref="C178">_xlfn._xlws.FILTER(ProductCost!$B$2:$B$24, (ProductCost!$A$2:$A$24=CustomerOrder!C178)*(ProductCost!$C$2:$C$24&lt;=CustomerOrder!D178)*(CustomerOrder!D178&lt;=ProductCost!$D$2:$D$24))</f>
        <v>12</v>
      </c>
      <c r="D178" s="18">
        <f>CustomerOrder!F178*OrderCost!$C178</f>
        <v>2820</v>
      </c>
    </row>
    <row r="179" spans="1:4" x14ac:dyDescent="0.3">
      <c r="A179" s="31" t="s">
        <v>266</v>
      </c>
      <c r="B179" s="21">
        <f>100+_xlfn.CEILING.MATH(CustomerOrder!F179/250)*50</f>
        <v>150</v>
      </c>
      <c r="C179" s="21" cm="1">
        <f t="array" ref="C179">_xlfn._xlws.FILTER(ProductCost!$B$2:$B$24, (ProductCost!$A$2:$A$24=CustomerOrder!C179)*(ProductCost!$C$2:$C$24&lt;=CustomerOrder!D179)*(CustomerOrder!D179&lt;=ProductCost!$D$2:$D$24))</f>
        <v>12</v>
      </c>
      <c r="D179" s="21">
        <f>CustomerOrder!F179*OrderCost!$C179</f>
        <v>1836</v>
      </c>
    </row>
    <row r="180" spans="1:4" x14ac:dyDescent="0.3">
      <c r="A180" s="27" t="s">
        <v>267</v>
      </c>
      <c r="B180" s="18">
        <f>100+_xlfn.CEILING.MATH(CustomerOrder!F180/250)*50</f>
        <v>150</v>
      </c>
      <c r="C180" s="18" cm="1">
        <f t="array" ref="C180">_xlfn._xlws.FILTER(ProductCost!$B$2:$B$24, (ProductCost!$A$2:$A$24=CustomerOrder!C180)*(ProductCost!$C$2:$C$24&lt;=CustomerOrder!D180)*(CustomerOrder!D180&lt;=ProductCost!$D$2:$D$24))</f>
        <v>12</v>
      </c>
      <c r="D180" s="18">
        <f>CustomerOrder!F180*OrderCost!$C180</f>
        <v>2580</v>
      </c>
    </row>
    <row r="181" spans="1:4" x14ac:dyDescent="0.3">
      <c r="A181" s="31" t="s">
        <v>268</v>
      </c>
      <c r="B181" s="21">
        <f>100+_xlfn.CEILING.MATH(CustomerOrder!F181/250)*50</f>
        <v>150</v>
      </c>
      <c r="C181" s="21" cm="1">
        <f t="array" ref="C181">_xlfn._xlws.FILTER(ProductCost!$B$2:$B$24, (ProductCost!$A$2:$A$24=CustomerOrder!C181)*(ProductCost!$C$2:$C$24&lt;=CustomerOrder!D181)*(CustomerOrder!D181&lt;=ProductCost!$D$2:$D$24))</f>
        <v>12</v>
      </c>
      <c r="D181" s="21">
        <f>CustomerOrder!F181*OrderCost!$C181</f>
        <v>2076</v>
      </c>
    </row>
    <row r="182" spans="1:4" x14ac:dyDescent="0.3">
      <c r="A182" s="27" t="s">
        <v>269</v>
      </c>
      <c r="B182" s="18">
        <f>100+_xlfn.CEILING.MATH(CustomerOrder!F182/250)*50</f>
        <v>200</v>
      </c>
      <c r="C182" s="18" cm="1">
        <f t="array" ref="C182">_xlfn._xlws.FILTER(ProductCost!$B$2:$B$24, (ProductCost!$A$2:$A$24=CustomerOrder!C182)*(ProductCost!$C$2:$C$24&lt;=CustomerOrder!D182)*(CustomerOrder!D182&lt;=ProductCost!$D$2:$D$24))</f>
        <v>12.5</v>
      </c>
      <c r="D182" s="18">
        <f>CustomerOrder!F182*OrderCost!$C182</f>
        <v>4437.5</v>
      </c>
    </row>
    <row r="183" spans="1:4" x14ac:dyDescent="0.3">
      <c r="A183" s="31" t="s">
        <v>270</v>
      </c>
      <c r="B183" s="21">
        <f>100+_xlfn.CEILING.MATH(CustomerOrder!F183/250)*50</f>
        <v>200</v>
      </c>
      <c r="C183" s="21" cm="1">
        <f t="array" ref="C183">_xlfn._xlws.FILTER(ProductCost!$B$2:$B$24, (ProductCost!$A$2:$A$24=CustomerOrder!C183)*(ProductCost!$C$2:$C$24&lt;=CustomerOrder!D183)*(CustomerOrder!D183&lt;=ProductCost!$D$2:$D$24))</f>
        <v>12.5</v>
      </c>
      <c r="D183" s="21">
        <f>CustomerOrder!F183*OrderCost!$C183</f>
        <v>4637.5</v>
      </c>
    </row>
    <row r="184" spans="1:4" x14ac:dyDescent="0.3">
      <c r="A184" s="27" t="s">
        <v>271</v>
      </c>
      <c r="B184" s="18">
        <f>100+_xlfn.CEILING.MATH(CustomerOrder!F184/250)*50</f>
        <v>200</v>
      </c>
      <c r="C184" s="18" cm="1">
        <f t="array" ref="C184">_xlfn._xlws.FILTER(ProductCost!$B$2:$B$24, (ProductCost!$A$2:$A$24=CustomerOrder!C184)*(ProductCost!$C$2:$C$24&lt;=CustomerOrder!D184)*(CustomerOrder!D184&lt;=ProductCost!$D$2:$D$24))</f>
        <v>12.5</v>
      </c>
      <c r="D184" s="18">
        <f>CustomerOrder!F184*OrderCost!$C184</f>
        <v>4937.5</v>
      </c>
    </row>
    <row r="185" spans="1:4" x14ac:dyDescent="0.3">
      <c r="A185" s="31" t="s">
        <v>272</v>
      </c>
      <c r="B185" s="21">
        <f>100+_xlfn.CEILING.MATH(CustomerOrder!F185/250)*50</f>
        <v>200</v>
      </c>
      <c r="C185" s="21" cm="1">
        <f t="array" ref="C185">_xlfn._xlws.FILTER(ProductCost!$B$2:$B$24, (ProductCost!$A$2:$A$24=CustomerOrder!C185)*(ProductCost!$C$2:$C$24&lt;=CustomerOrder!D185)*(CustomerOrder!D185&lt;=ProductCost!$D$2:$D$24))</f>
        <v>12.5</v>
      </c>
      <c r="D185" s="21">
        <f>CustomerOrder!F185*OrderCost!$C185</f>
        <v>4100</v>
      </c>
    </row>
    <row r="186" spans="1:4" x14ac:dyDescent="0.3">
      <c r="A186" s="27" t="s">
        <v>273</v>
      </c>
      <c r="B186" s="18">
        <f>100+_xlfn.CEILING.MATH(CustomerOrder!F186/250)*50</f>
        <v>200</v>
      </c>
      <c r="C186" s="18" cm="1">
        <f t="array" ref="C186">_xlfn._xlws.FILTER(ProductCost!$B$2:$B$24, (ProductCost!$A$2:$A$24=CustomerOrder!C186)*(ProductCost!$C$2:$C$24&lt;=CustomerOrder!D186)*(CustomerOrder!D186&lt;=ProductCost!$D$2:$D$24))</f>
        <v>12.5</v>
      </c>
      <c r="D186" s="18">
        <f>CustomerOrder!F186*OrderCost!$C186</f>
        <v>3612.5</v>
      </c>
    </row>
    <row r="187" spans="1:4" x14ac:dyDescent="0.3">
      <c r="A187" s="31" t="s">
        <v>274</v>
      </c>
      <c r="B187" s="21">
        <f>100+_xlfn.CEILING.MATH(CustomerOrder!F187/250)*50</f>
        <v>200</v>
      </c>
      <c r="C187" s="21" cm="1">
        <f t="array" ref="C187">_xlfn._xlws.FILTER(ProductCost!$B$2:$B$24, (ProductCost!$A$2:$A$24=CustomerOrder!C187)*(ProductCost!$C$2:$C$24&lt;=CustomerOrder!D187)*(CustomerOrder!D187&lt;=ProductCost!$D$2:$D$24))</f>
        <v>12.5</v>
      </c>
      <c r="D187" s="21">
        <f>CustomerOrder!F187*OrderCost!$C187</f>
        <v>5812.5</v>
      </c>
    </row>
    <row r="188" spans="1:4" x14ac:dyDescent="0.3">
      <c r="A188" s="27" t="s">
        <v>275</v>
      </c>
      <c r="B188" s="18">
        <f>100+_xlfn.CEILING.MATH(CustomerOrder!F188/250)*50</f>
        <v>200</v>
      </c>
      <c r="C188" s="18" cm="1">
        <f t="array" ref="C188">_xlfn._xlws.FILTER(ProductCost!$B$2:$B$24, (ProductCost!$A$2:$A$24=CustomerOrder!C188)*(ProductCost!$C$2:$C$24&lt;=CustomerOrder!D188)*(CustomerOrder!D188&lt;=ProductCost!$D$2:$D$24))</f>
        <v>12.55</v>
      </c>
      <c r="D188" s="18">
        <f>CustomerOrder!F188*OrderCost!$C188</f>
        <v>5258.4500000000007</v>
      </c>
    </row>
    <row r="189" spans="1:4" x14ac:dyDescent="0.3">
      <c r="A189" s="31" t="s">
        <v>276</v>
      </c>
      <c r="B189" s="21">
        <f>100+_xlfn.CEILING.MATH(CustomerOrder!F189/250)*50</f>
        <v>200</v>
      </c>
      <c r="C189" s="21" cm="1">
        <f t="array" ref="C189">_xlfn._xlws.FILTER(ProductCost!$B$2:$B$24, (ProductCost!$A$2:$A$24=CustomerOrder!C189)*(ProductCost!$C$2:$C$24&lt;=CustomerOrder!D189)*(CustomerOrder!D189&lt;=ProductCost!$D$2:$D$24))</f>
        <v>12.55</v>
      </c>
      <c r="D189" s="21">
        <f>CustomerOrder!F189*OrderCost!$C189</f>
        <v>5220.8</v>
      </c>
    </row>
    <row r="190" spans="1:4" x14ac:dyDescent="0.3">
      <c r="A190" s="27" t="s">
        <v>277</v>
      </c>
      <c r="B190" s="18">
        <f>100+_xlfn.CEILING.MATH(CustomerOrder!F190/250)*50</f>
        <v>250</v>
      </c>
      <c r="C190" s="18" cm="1">
        <f t="array" ref="C190">_xlfn._xlws.FILTER(ProductCost!$B$2:$B$24, (ProductCost!$A$2:$A$24=CustomerOrder!C190)*(ProductCost!$C$2:$C$24&lt;=CustomerOrder!D190)*(CustomerOrder!D190&lt;=ProductCost!$D$2:$D$24))</f>
        <v>12.55</v>
      </c>
      <c r="D190" s="18">
        <f>CustomerOrder!F190*OrderCost!$C190</f>
        <v>6827.2000000000007</v>
      </c>
    </row>
    <row r="191" spans="1:4" x14ac:dyDescent="0.3">
      <c r="A191" s="31" t="s">
        <v>278</v>
      </c>
      <c r="B191" s="21">
        <f>100+_xlfn.CEILING.MATH(CustomerOrder!F191/250)*50</f>
        <v>200</v>
      </c>
      <c r="C191" s="21" cm="1">
        <f t="array" ref="C191">_xlfn._xlws.FILTER(ProductCost!$B$2:$B$24, (ProductCost!$A$2:$A$24=CustomerOrder!C191)*(ProductCost!$C$2:$C$24&lt;=CustomerOrder!D191)*(CustomerOrder!D191&lt;=ProductCost!$D$2:$D$24))</f>
        <v>12.55</v>
      </c>
      <c r="D191" s="21">
        <f>CustomerOrder!F191*OrderCost!$C191</f>
        <v>5145.5</v>
      </c>
    </row>
    <row r="192" spans="1:4" x14ac:dyDescent="0.3">
      <c r="A192" s="27" t="s">
        <v>279</v>
      </c>
      <c r="B192" s="18">
        <f>100+_xlfn.CEILING.MATH(CustomerOrder!F192/250)*50</f>
        <v>200</v>
      </c>
      <c r="C192" s="18" cm="1">
        <f t="array" ref="C192">_xlfn._xlws.FILTER(ProductCost!$B$2:$B$24, (ProductCost!$A$2:$A$24=CustomerOrder!C192)*(ProductCost!$C$2:$C$24&lt;=CustomerOrder!D192)*(CustomerOrder!D192&lt;=ProductCost!$D$2:$D$24))</f>
        <v>12.55</v>
      </c>
      <c r="D192" s="18">
        <f>CustomerOrder!F192*OrderCost!$C192</f>
        <v>5245.9000000000005</v>
      </c>
    </row>
    <row r="193" spans="1:4" x14ac:dyDescent="0.3">
      <c r="A193" s="31" t="s">
        <v>280</v>
      </c>
      <c r="B193" s="21">
        <f>100+_xlfn.CEILING.MATH(CustomerOrder!F193/250)*50</f>
        <v>200</v>
      </c>
      <c r="C193" s="21" cm="1">
        <f t="array" ref="C193">_xlfn._xlws.FILTER(ProductCost!$B$2:$B$24, (ProductCost!$A$2:$A$24=CustomerOrder!C193)*(ProductCost!$C$2:$C$24&lt;=CustomerOrder!D193)*(CustomerOrder!D193&lt;=ProductCost!$D$2:$D$24))</f>
        <v>12.55</v>
      </c>
      <c r="D193" s="21">
        <f>CustomerOrder!F193*OrderCost!$C193</f>
        <v>5107.8500000000004</v>
      </c>
    </row>
    <row r="194" spans="1:4" x14ac:dyDescent="0.3">
      <c r="A194" s="27" t="s">
        <v>281</v>
      </c>
      <c r="B194" s="18">
        <f>100+_xlfn.CEILING.MATH(CustomerOrder!F194/250)*50</f>
        <v>150</v>
      </c>
      <c r="C194" s="18" cm="1">
        <f t="array" ref="C194">_xlfn._xlws.FILTER(ProductCost!$B$2:$B$24, (ProductCost!$A$2:$A$24=CustomerOrder!C194)*(ProductCost!$C$2:$C$24&lt;=CustomerOrder!D194)*(CustomerOrder!D194&lt;=ProductCost!$D$2:$D$24))</f>
        <v>11</v>
      </c>
      <c r="D194" s="18">
        <f>CustomerOrder!F194*OrderCost!$C194</f>
        <v>550</v>
      </c>
    </row>
    <row r="195" spans="1:4" x14ac:dyDescent="0.3">
      <c r="A195" s="31" t="s">
        <v>282</v>
      </c>
      <c r="B195" s="21">
        <f>100+_xlfn.CEILING.MATH(CustomerOrder!F195/250)*50</f>
        <v>150</v>
      </c>
      <c r="C195" s="21" cm="1">
        <f t="array" ref="C195">_xlfn._xlws.FILTER(ProductCost!$B$2:$B$24, (ProductCost!$A$2:$A$24=CustomerOrder!C195)*(ProductCost!$C$2:$C$24&lt;=CustomerOrder!D195)*(CustomerOrder!D195&lt;=ProductCost!$D$2:$D$24))</f>
        <v>11</v>
      </c>
      <c r="D195" s="21">
        <f>CustomerOrder!F195*OrderCost!$C195</f>
        <v>396</v>
      </c>
    </row>
    <row r="196" spans="1:4" x14ac:dyDescent="0.3">
      <c r="A196" s="27" t="s">
        <v>283</v>
      </c>
      <c r="B196" s="18">
        <f>100+_xlfn.CEILING.MATH(CustomerOrder!F196/250)*50</f>
        <v>150</v>
      </c>
      <c r="C196" s="18" cm="1">
        <f t="array" ref="C196">_xlfn._xlws.FILTER(ProductCost!$B$2:$B$24, (ProductCost!$A$2:$A$24=CustomerOrder!C196)*(ProductCost!$C$2:$C$24&lt;=CustomerOrder!D196)*(CustomerOrder!D196&lt;=ProductCost!$D$2:$D$24))</f>
        <v>11</v>
      </c>
      <c r="D196" s="18">
        <f>CustomerOrder!F196*OrderCost!$C196</f>
        <v>2310</v>
      </c>
    </row>
    <row r="197" spans="1:4" x14ac:dyDescent="0.3">
      <c r="A197" s="31" t="s">
        <v>284</v>
      </c>
      <c r="B197" s="21">
        <f>100+_xlfn.CEILING.MATH(CustomerOrder!F197/250)*50</f>
        <v>150</v>
      </c>
      <c r="C197" s="21" cm="1">
        <f t="array" ref="C197">_xlfn._xlws.FILTER(ProductCost!$B$2:$B$24, (ProductCost!$A$2:$A$24=CustomerOrder!C197)*(ProductCost!$C$2:$C$24&lt;=CustomerOrder!D197)*(CustomerOrder!D197&lt;=ProductCost!$D$2:$D$24))</f>
        <v>11</v>
      </c>
      <c r="D197" s="21">
        <f>CustomerOrder!F197*OrderCost!$C197</f>
        <v>1870</v>
      </c>
    </row>
    <row r="198" spans="1:4" x14ac:dyDescent="0.3">
      <c r="A198" s="27" t="s">
        <v>285</v>
      </c>
      <c r="B198" s="18">
        <f>100+_xlfn.CEILING.MATH(CustomerOrder!F198/250)*50</f>
        <v>150</v>
      </c>
      <c r="C198" s="18" cm="1">
        <f t="array" ref="C198">_xlfn._xlws.FILTER(ProductCost!$B$2:$B$24, (ProductCost!$A$2:$A$24=CustomerOrder!C198)*(ProductCost!$C$2:$C$24&lt;=CustomerOrder!D198)*(CustomerOrder!D198&lt;=ProductCost!$D$2:$D$24))</f>
        <v>11</v>
      </c>
      <c r="D198" s="18">
        <f>CustomerOrder!F198*OrderCost!$C198</f>
        <v>1936</v>
      </c>
    </row>
    <row r="199" spans="1:4" x14ac:dyDescent="0.3">
      <c r="A199" s="31" t="s">
        <v>286</v>
      </c>
      <c r="B199" s="21">
        <f>100+_xlfn.CEILING.MATH(CustomerOrder!F199/250)*50</f>
        <v>150</v>
      </c>
      <c r="C199" s="21" cm="1">
        <f t="array" ref="C199">_xlfn._xlws.FILTER(ProductCost!$B$2:$B$24, (ProductCost!$A$2:$A$24=CustomerOrder!C199)*(ProductCost!$C$2:$C$24&lt;=CustomerOrder!D199)*(CustomerOrder!D199&lt;=ProductCost!$D$2:$D$24))</f>
        <v>11</v>
      </c>
      <c r="D199" s="21">
        <f>CustomerOrder!F199*OrderCost!$C199</f>
        <v>1848</v>
      </c>
    </row>
    <row r="200" spans="1:4" x14ac:dyDescent="0.3">
      <c r="A200" s="27" t="s">
        <v>287</v>
      </c>
      <c r="B200" s="18">
        <f>100+_xlfn.CEILING.MATH(CustomerOrder!F200/250)*50</f>
        <v>200</v>
      </c>
      <c r="C200" s="18" cm="1">
        <f t="array" ref="C200">_xlfn._xlws.FILTER(ProductCost!$B$2:$B$24, (ProductCost!$A$2:$A$24=CustomerOrder!C200)*(ProductCost!$C$2:$C$24&lt;=CustomerOrder!D200)*(CustomerOrder!D200&lt;=ProductCost!$D$2:$D$24))</f>
        <v>11.7</v>
      </c>
      <c r="D200" s="18">
        <f>CustomerOrder!F200*OrderCost!$C200</f>
        <v>5136.2999999999993</v>
      </c>
    </row>
    <row r="201" spans="1:4" x14ac:dyDescent="0.3">
      <c r="A201" s="31" t="s">
        <v>288</v>
      </c>
      <c r="B201" s="21">
        <f>100+_xlfn.CEILING.MATH(CustomerOrder!F201/250)*50</f>
        <v>200</v>
      </c>
      <c r="C201" s="21" cm="1">
        <f t="array" ref="C201">_xlfn._xlws.FILTER(ProductCost!$B$2:$B$24, (ProductCost!$A$2:$A$24=CustomerOrder!C201)*(ProductCost!$C$2:$C$24&lt;=CustomerOrder!D201)*(CustomerOrder!D201&lt;=ProductCost!$D$2:$D$24))</f>
        <v>11.7</v>
      </c>
      <c r="D201" s="21">
        <f>CustomerOrder!F201*OrderCost!$C201</f>
        <v>4902.2999999999993</v>
      </c>
    </row>
    <row r="202" spans="1:4" x14ac:dyDescent="0.3">
      <c r="A202" s="27" t="s">
        <v>289</v>
      </c>
      <c r="B202" s="18">
        <f>100+_xlfn.CEILING.MATH(CustomerOrder!F202/250)*50</f>
        <v>200</v>
      </c>
      <c r="C202" s="18" cm="1">
        <f t="array" ref="C202">_xlfn._xlws.FILTER(ProductCost!$B$2:$B$24, (ProductCost!$A$2:$A$24=CustomerOrder!C202)*(ProductCost!$C$2:$C$24&lt;=CustomerOrder!D202)*(CustomerOrder!D202&lt;=ProductCost!$D$2:$D$24))</f>
        <v>11.7</v>
      </c>
      <c r="D202" s="18">
        <f>CustomerOrder!F202*OrderCost!$C202</f>
        <v>4539.5999999999995</v>
      </c>
    </row>
    <row r="203" spans="1:4" x14ac:dyDescent="0.3">
      <c r="A203" s="31" t="s">
        <v>290</v>
      </c>
      <c r="B203" s="21">
        <f>100+_xlfn.CEILING.MATH(CustomerOrder!F203/250)*50</f>
        <v>150</v>
      </c>
      <c r="C203" s="21" cm="1">
        <f t="array" ref="C203">_xlfn._xlws.FILTER(ProductCost!$B$2:$B$24, (ProductCost!$A$2:$A$24=CustomerOrder!C203)*(ProductCost!$C$2:$C$24&lt;=CustomerOrder!D203)*(CustomerOrder!D203&lt;=ProductCost!$D$2:$D$24))</f>
        <v>11.7</v>
      </c>
      <c r="D203" s="21">
        <f>CustomerOrder!F203*OrderCost!$C203</f>
        <v>2655.8999999999996</v>
      </c>
    </row>
    <row r="204" spans="1:4" x14ac:dyDescent="0.3">
      <c r="A204" s="27" t="s">
        <v>291</v>
      </c>
      <c r="B204" s="18">
        <f>100+_xlfn.CEILING.MATH(CustomerOrder!F204/250)*50</f>
        <v>200</v>
      </c>
      <c r="C204" s="18" cm="1">
        <f t="array" ref="C204">_xlfn._xlws.FILTER(ProductCost!$B$2:$B$24, (ProductCost!$A$2:$A$24=CustomerOrder!C204)*(ProductCost!$C$2:$C$24&lt;=CustomerOrder!D204)*(CustomerOrder!D204&lt;=ProductCost!$D$2:$D$24))</f>
        <v>11.7</v>
      </c>
      <c r="D204" s="18">
        <f>CustomerOrder!F204*OrderCost!$C204</f>
        <v>3217.5</v>
      </c>
    </row>
    <row r="205" spans="1:4" x14ac:dyDescent="0.3">
      <c r="A205" s="31" t="s">
        <v>292</v>
      </c>
      <c r="B205" s="21">
        <f>100+_xlfn.CEILING.MATH(CustomerOrder!F205/250)*50</f>
        <v>250</v>
      </c>
      <c r="C205" s="21" cm="1">
        <f t="array" ref="C205">_xlfn._xlws.FILTER(ProductCost!$B$2:$B$24, (ProductCost!$A$2:$A$24=CustomerOrder!C205)*(ProductCost!$C$2:$C$24&lt;=CustomerOrder!D205)*(CustomerOrder!D205&lt;=ProductCost!$D$2:$D$24))</f>
        <v>11.7</v>
      </c>
      <c r="D205" s="21">
        <f>CustomerOrder!F205*OrderCost!$C205</f>
        <v>6786</v>
      </c>
    </row>
    <row r="206" spans="1:4" x14ac:dyDescent="0.3">
      <c r="A206" s="27" t="s">
        <v>293</v>
      </c>
      <c r="B206" s="18">
        <f>100+_xlfn.CEILING.MATH(CustomerOrder!F206/250)*50</f>
        <v>200</v>
      </c>
      <c r="C206" s="18" cm="1">
        <f t="array" ref="C206">_xlfn._xlws.FILTER(ProductCost!$B$2:$B$24, (ProductCost!$A$2:$A$24=CustomerOrder!C206)*(ProductCost!$C$2:$C$24&lt;=CustomerOrder!D206)*(CustomerOrder!D206&lt;=ProductCost!$D$2:$D$24))</f>
        <v>11.9</v>
      </c>
      <c r="D206" s="18">
        <f>CustomerOrder!F206*OrderCost!$C206</f>
        <v>5700.1</v>
      </c>
    </row>
    <row r="207" spans="1:4" x14ac:dyDescent="0.3">
      <c r="A207" s="31" t="s">
        <v>294</v>
      </c>
      <c r="B207" s="21">
        <f>100+_xlfn.CEILING.MATH(CustomerOrder!F207/250)*50</f>
        <v>250</v>
      </c>
      <c r="C207" s="21" cm="1">
        <f t="array" ref="C207">_xlfn._xlws.FILTER(ProductCost!$B$2:$B$24, (ProductCost!$A$2:$A$24=CustomerOrder!C207)*(ProductCost!$C$2:$C$24&lt;=CustomerOrder!D207)*(CustomerOrder!D207&lt;=ProductCost!$D$2:$D$24))</f>
        <v>11.9</v>
      </c>
      <c r="D207" s="21">
        <f>CustomerOrder!F207*OrderCost!$C207</f>
        <v>6176.1</v>
      </c>
    </row>
    <row r="208" spans="1:4" x14ac:dyDescent="0.3">
      <c r="A208" s="27" t="s">
        <v>295</v>
      </c>
      <c r="B208" s="18">
        <f>100+_xlfn.CEILING.MATH(CustomerOrder!F208/250)*50</f>
        <v>200</v>
      </c>
      <c r="C208" s="18" cm="1">
        <f t="array" ref="C208">_xlfn._xlws.FILTER(ProductCost!$B$2:$B$24, (ProductCost!$A$2:$A$24=CustomerOrder!C208)*(ProductCost!$C$2:$C$24&lt;=CustomerOrder!D208)*(CustomerOrder!D208&lt;=ProductCost!$D$2:$D$24))</f>
        <v>11.9</v>
      </c>
      <c r="D208" s="18">
        <f>CustomerOrder!F208*OrderCost!$C208</f>
        <v>4307.8</v>
      </c>
    </row>
    <row r="209" spans="1:4" x14ac:dyDescent="0.3">
      <c r="A209" s="31" t="s">
        <v>296</v>
      </c>
      <c r="B209" s="21">
        <f>100+_xlfn.CEILING.MATH(CustomerOrder!F209/250)*50</f>
        <v>250</v>
      </c>
      <c r="C209" s="21" cm="1">
        <f t="array" ref="C209">_xlfn._xlws.FILTER(ProductCost!$B$2:$B$24, (ProductCost!$A$2:$A$24=CustomerOrder!C209)*(ProductCost!$C$2:$C$24&lt;=CustomerOrder!D209)*(CustomerOrder!D209&lt;=ProductCost!$D$2:$D$24))</f>
        <v>11.9</v>
      </c>
      <c r="D209" s="21">
        <f>CustomerOrder!F209*OrderCost!$C209</f>
        <v>6509.3</v>
      </c>
    </row>
    <row r="210" spans="1:4" x14ac:dyDescent="0.3">
      <c r="A210" s="27" t="s">
        <v>297</v>
      </c>
      <c r="B210" s="18">
        <f>100+_xlfn.CEILING.MATH(CustomerOrder!F210/250)*50</f>
        <v>250</v>
      </c>
      <c r="C210" s="18" cm="1">
        <f t="array" ref="C210">_xlfn._xlws.FILTER(ProductCost!$B$2:$B$24, (ProductCost!$A$2:$A$24=CustomerOrder!C210)*(ProductCost!$C$2:$C$24&lt;=CustomerOrder!D210)*(CustomerOrder!D210&lt;=ProductCost!$D$2:$D$24))</f>
        <v>11.9</v>
      </c>
      <c r="D210" s="18">
        <f>CustomerOrder!F210*OrderCost!$C210</f>
        <v>6437.9000000000005</v>
      </c>
    </row>
    <row r="211" spans="1:4" x14ac:dyDescent="0.3">
      <c r="A211" s="31" t="s">
        <v>298</v>
      </c>
      <c r="B211" s="21">
        <f>100+_xlfn.CEILING.MATH(CustomerOrder!F211/250)*50</f>
        <v>200</v>
      </c>
      <c r="C211" s="21" cm="1">
        <f t="array" ref="C211">_xlfn._xlws.FILTER(ProductCost!$B$2:$B$24, (ProductCost!$A$2:$A$24=CustomerOrder!C211)*(ProductCost!$C$2:$C$24&lt;=CustomerOrder!D211)*(CustomerOrder!D211&lt;=ProductCost!$D$2:$D$24))</f>
        <v>11.9</v>
      </c>
      <c r="D211" s="21">
        <f>CustomerOrder!F211*OrderCost!$C211</f>
        <v>4617.2</v>
      </c>
    </row>
    <row r="212" spans="1:4" x14ac:dyDescent="0.3">
      <c r="A212" s="27" t="s">
        <v>299</v>
      </c>
      <c r="B212" s="18">
        <f>100+_xlfn.CEILING.MATH(CustomerOrder!F212/250)*50</f>
        <v>150</v>
      </c>
      <c r="C212" s="18" cm="1">
        <f t="array" ref="C212">_xlfn._xlws.FILTER(ProductCost!$B$2:$B$24, (ProductCost!$A$2:$A$24=CustomerOrder!C212)*(ProductCost!$C$2:$C$24&lt;=CustomerOrder!D212)*(CustomerOrder!D212&lt;=ProductCost!$D$2:$D$24))</f>
        <v>11</v>
      </c>
      <c r="D212" s="18">
        <f>CustomerOrder!F212*OrderCost!$C212</f>
        <v>385</v>
      </c>
    </row>
    <row r="213" spans="1:4" x14ac:dyDescent="0.3">
      <c r="A213" s="31" t="s">
        <v>300</v>
      </c>
      <c r="B213" s="21">
        <f>100+_xlfn.CEILING.MATH(CustomerOrder!F213/250)*50</f>
        <v>150</v>
      </c>
      <c r="C213" s="21" cm="1">
        <f t="array" ref="C213">_xlfn._xlws.FILTER(ProductCost!$B$2:$B$24, (ProductCost!$A$2:$A$24=CustomerOrder!C213)*(ProductCost!$C$2:$C$24&lt;=CustomerOrder!D213)*(CustomerOrder!D213&lt;=ProductCost!$D$2:$D$24))</f>
        <v>11</v>
      </c>
      <c r="D213" s="21">
        <f>CustomerOrder!F213*OrderCost!$C213</f>
        <v>418</v>
      </c>
    </row>
    <row r="214" spans="1:4" x14ac:dyDescent="0.3">
      <c r="A214" s="27" t="s">
        <v>301</v>
      </c>
      <c r="B214" s="18">
        <f>100+_xlfn.CEILING.MATH(CustomerOrder!F214/250)*50</f>
        <v>200</v>
      </c>
      <c r="C214" s="18" cm="1">
        <f t="array" ref="C214">_xlfn._xlws.FILTER(ProductCost!$B$2:$B$24, (ProductCost!$A$2:$A$24=CustomerOrder!C214)*(ProductCost!$C$2:$C$24&lt;=CustomerOrder!D214)*(CustomerOrder!D214&lt;=ProductCost!$D$2:$D$24))</f>
        <v>11</v>
      </c>
      <c r="D214" s="18">
        <f>CustomerOrder!F214*OrderCost!$C214</f>
        <v>2772</v>
      </c>
    </row>
    <row r="215" spans="1:4" x14ac:dyDescent="0.3">
      <c r="A215" s="31" t="s">
        <v>302</v>
      </c>
      <c r="B215" s="21">
        <f>100+_xlfn.CEILING.MATH(CustomerOrder!F215/250)*50</f>
        <v>150</v>
      </c>
      <c r="C215" s="21" cm="1">
        <f t="array" ref="C215">_xlfn._xlws.FILTER(ProductCost!$B$2:$B$24, (ProductCost!$A$2:$A$24=CustomerOrder!C215)*(ProductCost!$C$2:$C$24&lt;=CustomerOrder!D215)*(CustomerOrder!D215&lt;=ProductCost!$D$2:$D$24))</f>
        <v>11</v>
      </c>
      <c r="D215" s="21">
        <f>CustomerOrder!F215*OrderCost!$C215</f>
        <v>1925</v>
      </c>
    </row>
    <row r="216" spans="1:4" x14ac:dyDescent="0.3">
      <c r="A216" s="27" t="s">
        <v>303</v>
      </c>
      <c r="B216" s="18">
        <f>100+_xlfn.CEILING.MATH(CustomerOrder!F216/250)*50</f>
        <v>200</v>
      </c>
      <c r="C216" s="18" cm="1">
        <f t="array" ref="C216">_xlfn._xlws.FILTER(ProductCost!$B$2:$B$24, (ProductCost!$A$2:$A$24=CustomerOrder!C216)*(ProductCost!$C$2:$C$24&lt;=CustomerOrder!D216)*(CustomerOrder!D216&lt;=ProductCost!$D$2:$D$24))</f>
        <v>11</v>
      </c>
      <c r="D216" s="18">
        <f>CustomerOrder!F216*OrderCost!$C216</f>
        <v>2948</v>
      </c>
    </row>
    <row r="217" spans="1:4" x14ac:dyDescent="0.3">
      <c r="A217" s="31" t="s">
        <v>304</v>
      </c>
      <c r="B217" s="21">
        <f>100+_xlfn.CEILING.MATH(CustomerOrder!F217/250)*50</f>
        <v>150</v>
      </c>
      <c r="C217" s="21" cm="1">
        <f t="array" ref="C217">_xlfn._xlws.FILTER(ProductCost!$B$2:$B$24, (ProductCost!$A$2:$A$24=CustomerOrder!C217)*(ProductCost!$C$2:$C$24&lt;=CustomerOrder!D217)*(CustomerOrder!D217&lt;=ProductCost!$D$2:$D$24))</f>
        <v>11</v>
      </c>
      <c r="D217" s="21">
        <f>CustomerOrder!F217*OrderCost!$C217</f>
        <v>1881</v>
      </c>
    </row>
    <row r="218" spans="1:4" x14ac:dyDescent="0.3">
      <c r="A218" s="27" t="s">
        <v>305</v>
      </c>
      <c r="B218" s="18">
        <f>100+_xlfn.CEILING.MATH(CustomerOrder!F218/250)*50</f>
        <v>200</v>
      </c>
      <c r="C218" s="18" cm="1">
        <f t="array" ref="C218">_xlfn._xlws.FILTER(ProductCost!$B$2:$B$24, (ProductCost!$A$2:$A$24=CustomerOrder!C218)*(ProductCost!$C$2:$C$24&lt;=CustomerOrder!D218)*(CustomerOrder!D218&lt;=ProductCost!$D$2:$D$24))</f>
        <v>11.3</v>
      </c>
      <c r="D218" s="18">
        <f>CustomerOrder!F218*OrderCost!$C218</f>
        <v>4463.5</v>
      </c>
    </row>
    <row r="219" spans="1:4" x14ac:dyDescent="0.3">
      <c r="A219" s="31" t="s">
        <v>306</v>
      </c>
      <c r="B219" s="21">
        <f>100+_xlfn.CEILING.MATH(CustomerOrder!F219/250)*50</f>
        <v>200</v>
      </c>
      <c r="C219" s="21" cm="1">
        <f t="array" ref="C219">_xlfn._xlws.FILTER(ProductCost!$B$2:$B$24, (ProductCost!$A$2:$A$24=CustomerOrder!C219)*(ProductCost!$C$2:$C$24&lt;=CustomerOrder!D219)*(CustomerOrder!D219&lt;=ProductCost!$D$2:$D$24))</f>
        <v>11.3</v>
      </c>
      <c r="D219" s="21">
        <f>CustomerOrder!F219*OrderCost!$C219</f>
        <v>3661.2000000000003</v>
      </c>
    </row>
    <row r="220" spans="1:4" x14ac:dyDescent="0.3">
      <c r="A220" s="27" t="s">
        <v>307</v>
      </c>
      <c r="B220" s="18">
        <f>100+_xlfn.CEILING.MATH(CustomerOrder!F220/250)*50</f>
        <v>200</v>
      </c>
      <c r="C220" s="18" cm="1">
        <f t="array" ref="C220">_xlfn._xlws.FILTER(ProductCost!$B$2:$B$24, (ProductCost!$A$2:$A$24=CustomerOrder!C220)*(ProductCost!$C$2:$C$24&lt;=CustomerOrder!D220)*(CustomerOrder!D220&lt;=ProductCost!$D$2:$D$24))</f>
        <v>11.3</v>
      </c>
      <c r="D220" s="18">
        <f>CustomerOrder!F220*OrderCost!$C220</f>
        <v>4791.2000000000007</v>
      </c>
    </row>
    <row r="221" spans="1:4" x14ac:dyDescent="0.3">
      <c r="A221" s="31" t="s">
        <v>308</v>
      </c>
      <c r="B221" s="21">
        <f>100+_xlfn.CEILING.MATH(CustomerOrder!F221/250)*50</f>
        <v>150</v>
      </c>
      <c r="C221" s="21" cm="1">
        <f t="array" ref="C221">_xlfn._xlws.FILTER(ProductCost!$B$2:$B$24, (ProductCost!$A$2:$A$24=CustomerOrder!C221)*(ProductCost!$C$2:$C$24&lt;=CustomerOrder!D221)*(CustomerOrder!D221&lt;=ProductCost!$D$2:$D$24))</f>
        <v>11.3</v>
      </c>
      <c r="D221" s="21">
        <f>CustomerOrder!F221*OrderCost!$C221</f>
        <v>2610.3000000000002</v>
      </c>
    </row>
    <row r="222" spans="1:4" x14ac:dyDescent="0.3">
      <c r="A222" s="27" t="s">
        <v>309</v>
      </c>
      <c r="B222" s="18">
        <f>100+_xlfn.CEILING.MATH(CustomerOrder!F222/250)*50</f>
        <v>200</v>
      </c>
      <c r="C222" s="18" cm="1">
        <f t="array" ref="C222">_xlfn._xlws.FILTER(ProductCost!$B$2:$B$24, (ProductCost!$A$2:$A$24=CustomerOrder!C222)*(ProductCost!$C$2:$C$24&lt;=CustomerOrder!D222)*(CustomerOrder!D222&lt;=ProductCost!$D$2:$D$24))</f>
        <v>11.3</v>
      </c>
      <c r="D222" s="18">
        <f>CustomerOrder!F222*OrderCost!$C222</f>
        <v>4327.9000000000005</v>
      </c>
    </row>
    <row r="223" spans="1:4" x14ac:dyDescent="0.3">
      <c r="A223" s="31" t="s">
        <v>310</v>
      </c>
      <c r="B223" s="21">
        <f>100+_xlfn.CEILING.MATH(CustomerOrder!F223/250)*50</f>
        <v>200</v>
      </c>
      <c r="C223" s="21" cm="1">
        <f t="array" ref="C223">_xlfn._xlws.FILTER(ProductCost!$B$2:$B$24, (ProductCost!$A$2:$A$24=CustomerOrder!C223)*(ProductCost!$C$2:$C$24&lt;=CustomerOrder!D223)*(CustomerOrder!D223&lt;=ProductCost!$D$2:$D$24))</f>
        <v>11.3</v>
      </c>
      <c r="D223" s="21">
        <f>CustomerOrder!F223*OrderCost!$C223</f>
        <v>3955.0000000000005</v>
      </c>
    </row>
    <row r="224" spans="1:4" x14ac:dyDescent="0.3">
      <c r="A224" s="27" t="s">
        <v>311</v>
      </c>
      <c r="B224" s="18">
        <f>100+_xlfn.CEILING.MATH(CustomerOrder!F224/250)*50</f>
        <v>200</v>
      </c>
      <c r="C224" s="18" cm="1">
        <f t="array" ref="C224">_xlfn._xlws.FILTER(ProductCost!$B$2:$B$24, (ProductCost!$A$2:$A$24=CustomerOrder!C224)*(ProductCost!$C$2:$C$24&lt;=CustomerOrder!D224)*(CustomerOrder!D224&lt;=ProductCost!$D$2:$D$24))</f>
        <v>11.5</v>
      </c>
      <c r="D224" s="18">
        <f>CustomerOrder!F224*OrderCost!$C224</f>
        <v>4830</v>
      </c>
    </row>
    <row r="225" spans="1:4" x14ac:dyDescent="0.3">
      <c r="A225" s="31" t="s">
        <v>312</v>
      </c>
      <c r="B225" s="21">
        <f>100+_xlfn.CEILING.MATH(CustomerOrder!F225/250)*50</f>
        <v>250</v>
      </c>
      <c r="C225" s="21" cm="1">
        <f t="array" ref="C225">_xlfn._xlws.FILTER(ProductCost!$B$2:$B$24, (ProductCost!$A$2:$A$24=CustomerOrder!C225)*(ProductCost!$C$2:$C$24&lt;=CustomerOrder!D225)*(CustomerOrder!D225&lt;=ProductCost!$D$2:$D$24))</f>
        <v>11.5</v>
      </c>
      <c r="D225" s="21">
        <f>CustomerOrder!F225*OrderCost!$C225</f>
        <v>6865.5</v>
      </c>
    </row>
    <row r="226" spans="1:4" x14ac:dyDescent="0.3">
      <c r="A226" s="27" t="s">
        <v>313</v>
      </c>
      <c r="B226" s="18">
        <f>100+_xlfn.CEILING.MATH(CustomerOrder!F226/250)*50</f>
        <v>200</v>
      </c>
      <c r="C226" s="18" cm="1">
        <f t="array" ref="C226">_xlfn._xlws.FILTER(ProductCost!$B$2:$B$24, (ProductCost!$A$2:$A$24=CustomerOrder!C226)*(ProductCost!$C$2:$C$24&lt;=CustomerOrder!D226)*(CustomerOrder!D226&lt;=ProductCost!$D$2:$D$24))</f>
        <v>11.5</v>
      </c>
      <c r="D226" s="18">
        <f>CustomerOrder!F226*OrderCost!$C226</f>
        <v>5106</v>
      </c>
    </row>
    <row r="227" spans="1:4" x14ac:dyDescent="0.3">
      <c r="A227" s="31" t="s">
        <v>314</v>
      </c>
      <c r="B227" s="21">
        <f>100+_xlfn.CEILING.MATH(CustomerOrder!F227/250)*50</f>
        <v>200</v>
      </c>
      <c r="C227" s="21" cm="1">
        <f t="array" ref="C227">_xlfn._xlws.FILTER(ProductCost!$B$2:$B$24, (ProductCost!$A$2:$A$24=CustomerOrder!C227)*(ProductCost!$C$2:$C$24&lt;=CustomerOrder!D227)*(CustomerOrder!D227&lt;=ProductCost!$D$2:$D$24))</f>
        <v>11.5</v>
      </c>
      <c r="D227" s="21">
        <f>CustomerOrder!F227*OrderCost!$C227</f>
        <v>4703.5</v>
      </c>
    </row>
    <row r="228" spans="1:4" x14ac:dyDescent="0.3">
      <c r="A228" s="27" t="s">
        <v>315</v>
      </c>
      <c r="B228" s="18">
        <f>100+_xlfn.CEILING.MATH(CustomerOrder!F228/250)*50</f>
        <v>200</v>
      </c>
      <c r="C228" s="18" cm="1">
        <f t="array" ref="C228">_xlfn._xlws.FILTER(ProductCost!$B$2:$B$24, (ProductCost!$A$2:$A$24=CustomerOrder!C228)*(ProductCost!$C$2:$C$24&lt;=CustomerOrder!D228)*(CustomerOrder!D228&lt;=ProductCost!$D$2:$D$24))</f>
        <v>11.5</v>
      </c>
      <c r="D228" s="18">
        <f>CustomerOrder!F228*OrderCost!$C228</f>
        <v>5347.5</v>
      </c>
    </row>
    <row r="229" spans="1:4" x14ac:dyDescent="0.3">
      <c r="A229" s="31" t="s">
        <v>316</v>
      </c>
      <c r="B229" s="21">
        <f>100+_xlfn.CEILING.MATH(CustomerOrder!F229/250)*50</f>
        <v>200</v>
      </c>
      <c r="C229" s="21" cm="1">
        <f t="array" ref="C229">_xlfn._xlws.FILTER(ProductCost!$B$2:$B$24, (ProductCost!$A$2:$A$24=CustomerOrder!C229)*(ProductCost!$C$2:$C$24&lt;=CustomerOrder!D229)*(CustomerOrder!D229&lt;=ProductCost!$D$2:$D$24))</f>
        <v>11.5</v>
      </c>
      <c r="D229" s="21">
        <f>CustomerOrder!F229*OrderCost!$C229</f>
        <v>3266</v>
      </c>
    </row>
    <row r="230" spans="1:4" x14ac:dyDescent="0.3">
      <c r="A230" s="27" t="s">
        <v>317</v>
      </c>
      <c r="B230" s="18">
        <f>100+_xlfn.CEILING.MATH(CustomerOrder!F230/250)*50</f>
        <v>150</v>
      </c>
      <c r="C230" s="18" cm="1">
        <f t="array" ref="C230">_xlfn._xlws.FILTER(ProductCost!$B$2:$B$24, (ProductCost!$A$2:$A$24=CustomerOrder!C230)*(ProductCost!$C$2:$C$24&lt;=CustomerOrder!D230)*(CustomerOrder!D230&lt;=ProductCost!$D$2:$D$24))</f>
        <v>12</v>
      </c>
      <c r="D230" s="18">
        <f>CustomerOrder!F230*OrderCost!$C230</f>
        <v>732</v>
      </c>
    </row>
    <row r="231" spans="1:4" x14ac:dyDescent="0.3">
      <c r="A231" s="31" t="s">
        <v>318</v>
      </c>
      <c r="B231" s="21">
        <f>100+_xlfn.CEILING.MATH(CustomerOrder!F231/250)*50</f>
        <v>150</v>
      </c>
      <c r="C231" s="21" cm="1">
        <f t="array" ref="C231">_xlfn._xlws.FILTER(ProductCost!$B$2:$B$24, (ProductCost!$A$2:$A$24=CustomerOrder!C231)*(ProductCost!$C$2:$C$24&lt;=CustomerOrder!D231)*(CustomerOrder!D231&lt;=ProductCost!$D$2:$D$24))</f>
        <v>12</v>
      </c>
      <c r="D231" s="21">
        <f>CustomerOrder!F231*OrderCost!$C231</f>
        <v>636</v>
      </c>
    </row>
    <row r="232" spans="1:4" x14ac:dyDescent="0.3">
      <c r="A232" s="27" t="s">
        <v>319</v>
      </c>
      <c r="B232" s="18">
        <f>100+_xlfn.CEILING.MATH(CustomerOrder!F232/250)*50</f>
        <v>200</v>
      </c>
      <c r="C232" s="18" cm="1">
        <f t="array" ref="C232">_xlfn._xlws.FILTER(ProductCost!$B$2:$B$24, (ProductCost!$A$2:$A$24=CustomerOrder!C232)*(ProductCost!$C$2:$C$24&lt;=CustomerOrder!D232)*(CustomerOrder!D232&lt;=ProductCost!$D$2:$D$24))</f>
        <v>12</v>
      </c>
      <c r="D232" s="18">
        <f>CustomerOrder!F232*OrderCost!$C232</f>
        <v>3612</v>
      </c>
    </row>
    <row r="233" spans="1:4" x14ac:dyDescent="0.3">
      <c r="A233" s="31" t="s">
        <v>320</v>
      </c>
      <c r="B233" s="21">
        <f>100+_xlfn.CEILING.MATH(CustomerOrder!F233/250)*50</f>
        <v>200</v>
      </c>
      <c r="C233" s="21" cm="1">
        <f t="array" ref="C233">_xlfn._xlws.FILTER(ProductCost!$B$2:$B$24, (ProductCost!$A$2:$A$24=CustomerOrder!C233)*(ProductCost!$C$2:$C$24&lt;=CustomerOrder!D233)*(CustomerOrder!D233&lt;=ProductCost!$D$2:$D$24))</f>
        <v>12</v>
      </c>
      <c r="D233" s="21">
        <f>CustomerOrder!F233*OrderCost!$C233</f>
        <v>3048</v>
      </c>
    </row>
    <row r="234" spans="1:4" x14ac:dyDescent="0.3">
      <c r="A234" s="27" t="s">
        <v>321</v>
      </c>
      <c r="B234" s="18">
        <f>100+_xlfn.CEILING.MATH(CustomerOrder!F234/250)*50</f>
        <v>200</v>
      </c>
      <c r="C234" s="18" cm="1">
        <f t="array" ref="C234">_xlfn._xlws.FILTER(ProductCost!$B$2:$B$24, (ProductCost!$A$2:$A$24=CustomerOrder!C234)*(ProductCost!$C$2:$C$24&lt;=CustomerOrder!D234)*(CustomerOrder!D234&lt;=ProductCost!$D$2:$D$24))</f>
        <v>12</v>
      </c>
      <c r="D234" s="18">
        <f>CustomerOrder!F234*OrderCost!$C234</f>
        <v>3816</v>
      </c>
    </row>
    <row r="235" spans="1:4" x14ac:dyDescent="0.3">
      <c r="A235" s="31" t="s">
        <v>322</v>
      </c>
      <c r="B235" s="21">
        <f>100+_xlfn.CEILING.MATH(CustomerOrder!F235/250)*50</f>
        <v>150</v>
      </c>
      <c r="C235" s="21" cm="1">
        <f t="array" ref="C235">_xlfn._xlws.FILTER(ProductCost!$B$2:$B$24, (ProductCost!$A$2:$A$24=CustomerOrder!C235)*(ProductCost!$C$2:$C$24&lt;=CustomerOrder!D235)*(CustomerOrder!D235&lt;=ProductCost!$D$2:$D$24))</f>
        <v>12</v>
      </c>
      <c r="D235" s="21">
        <f>CustomerOrder!F235*OrderCost!$C235</f>
        <v>1776</v>
      </c>
    </row>
    <row r="236" spans="1:4" x14ac:dyDescent="0.3">
      <c r="A236" s="27" t="s">
        <v>323</v>
      </c>
      <c r="B236" s="18">
        <f>100+_xlfn.CEILING.MATH(CustomerOrder!F236/250)*50</f>
        <v>250</v>
      </c>
      <c r="C236" s="18" cm="1">
        <f t="array" ref="C236">_xlfn._xlws.FILTER(ProductCost!$B$2:$B$24, (ProductCost!$A$2:$A$24=CustomerOrder!C236)*(ProductCost!$C$2:$C$24&lt;=CustomerOrder!D236)*(CustomerOrder!D236&lt;=ProductCost!$D$2:$D$24))</f>
        <v>11</v>
      </c>
      <c r="D236" s="18">
        <f>CustomerOrder!F236*OrderCost!$C236</f>
        <v>5698</v>
      </c>
    </row>
    <row r="237" spans="1:4" x14ac:dyDescent="0.3">
      <c r="A237" s="31" t="s">
        <v>324</v>
      </c>
      <c r="B237" s="21">
        <f>100+_xlfn.CEILING.MATH(CustomerOrder!F237/250)*50</f>
        <v>200</v>
      </c>
      <c r="C237" s="21" cm="1">
        <f t="array" ref="C237">_xlfn._xlws.FILTER(ProductCost!$B$2:$B$24, (ProductCost!$A$2:$A$24=CustomerOrder!C237)*(ProductCost!$C$2:$C$24&lt;=CustomerOrder!D237)*(CustomerOrder!D237&lt;=ProductCost!$D$2:$D$24))</f>
        <v>11</v>
      </c>
      <c r="D237" s="21">
        <f>CustomerOrder!F237*OrderCost!$C237</f>
        <v>3740</v>
      </c>
    </row>
    <row r="238" spans="1:4" x14ac:dyDescent="0.3">
      <c r="A238" s="27" t="s">
        <v>325</v>
      </c>
      <c r="B238" s="18">
        <f>100+_xlfn.CEILING.MATH(CustomerOrder!F238/250)*50</f>
        <v>200</v>
      </c>
      <c r="C238" s="18" cm="1">
        <f t="array" ref="C238">_xlfn._xlws.FILTER(ProductCost!$B$2:$B$24, (ProductCost!$A$2:$A$24=CustomerOrder!C238)*(ProductCost!$C$2:$C$24&lt;=CustomerOrder!D238)*(CustomerOrder!D238&lt;=ProductCost!$D$2:$D$24))</f>
        <v>11</v>
      </c>
      <c r="D238" s="18">
        <f>CustomerOrder!F238*OrderCost!$C238</f>
        <v>5082</v>
      </c>
    </row>
    <row r="239" spans="1:4" x14ac:dyDescent="0.3">
      <c r="A239" s="31" t="s">
        <v>326</v>
      </c>
      <c r="B239" s="21">
        <f>100+_xlfn.CEILING.MATH(CustomerOrder!F239/250)*50</f>
        <v>200</v>
      </c>
      <c r="C239" s="21" cm="1">
        <f t="array" ref="C239">_xlfn._xlws.FILTER(ProductCost!$B$2:$B$24, (ProductCost!$A$2:$A$24=CustomerOrder!C239)*(ProductCost!$C$2:$C$24&lt;=CustomerOrder!D239)*(CustomerOrder!D239&lt;=ProductCost!$D$2:$D$24))</f>
        <v>11</v>
      </c>
      <c r="D239" s="21">
        <f>CustomerOrder!F239*OrderCost!$C239</f>
        <v>2838</v>
      </c>
    </row>
    <row r="240" spans="1:4" x14ac:dyDescent="0.3">
      <c r="A240" s="27" t="s">
        <v>327</v>
      </c>
      <c r="B240" s="18">
        <f>100+_xlfn.CEILING.MATH(CustomerOrder!F240/250)*50</f>
        <v>200</v>
      </c>
      <c r="C240" s="18" cm="1">
        <f t="array" ref="C240">_xlfn._xlws.FILTER(ProductCost!$B$2:$B$24, (ProductCost!$A$2:$A$24=CustomerOrder!C240)*(ProductCost!$C$2:$C$24&lt;=CustomerOrder!D240)*(CustomerOrder!D240&lt;=ProductCost!$D$2:$D$24))</f>
        <v>11</v>
      </c>
      <c r="D240" s="18">
        <f>CustomerOrder!F240*OrderCost!$C240</f>
        <v>3916</v>
      </c>
    </row>
    <row r="241" spans="1:4" x14ac:dyDescent="0.3">
      <c r="A241" s="31" t="s">
        <v>328</v>
      </c>
      <c r="B241" s="21">
        <f>100+_xlfn.CEILING.MATH(CustomerOrder!F241/250)*50</f>
        <v>250</v>
      </c>
      <c r="C241" s="21" cm="1">
        <f t="array" ref="C241">_xlfn._xlws.FILTER(ProductCost!$B$2:$B$24, (ProductCost!$A$2:$A$24=CustomerOrder!C241)*(ProductCost!$C$2:$C$24&lt;=CustomerOrder!D241)*(CustomerOrder!D241&lt;=ProductCost!$D$2:$D$24))</f>
        <v>11</v>
      </c>
      <c r="D241" s="21">
        <f>CustomerOrder!F241*OrderCost!$C241</f>
        <v>6193</v>
      </c>
    </row>
    <row r="242" spans="1:4" x14ac:dyDescent="0.3">
      <c r="A242" s="27" t="s">
        <v>329</v>
      </c>
      <c r="B242" s="18">
        <f>100+_xlfn.CEILING.MATH(CustomerOrder!F242/250)*50</f>
        <v>250</v>
      </c>
      <c r="C242" s="18" cm="1">
        <f t="array" ref="C242">_xlfn._xlws.FILTER(ProductCost!$B$2:$B$24, (ProductCost!$A$2:$A$24=CustomerOrder!C242)*(ProductCost!$C$2:$C$24&lt;=CustomerOrder!D242)*(CustomerOrder!D242&lt;=ProductCost!$D$2:$D$24))</f>
        <v>11.8</v>
      </c>
      <c r="D242" s="18">
        <f>CustomerOrder!F242*OrderCost!$C242</f>
        <v>8106.6</v>
      </c>
    </row>
    <row r="243" spans="1:4" x14ac:dyDescent="0.3">
      <c r="A243" s="31" t="s">
        <v>330</v>
      </c>
      <c r="B243" s="21">
        <f>100+_xlfn.CEILING.MATH(CustomerOrder!F243/250)*50</f>
        <v>250</v>
      </c>
      <c r="C243" s="21" cm="1">
        <f t="array" ref="C243">_xlfn._xlws.FILTER(ProductCost!$B$2:$B$24, (ProductCost!$A$2:$A$24=CustomerOrder!C243)*(ProductCost!$C$2:$C$24&lt;=CustomerOrder!D243)*(CustomerOrder!D243&lt;=ProductCost!$D$2:$D$24))</f>
        <v>11.8</v>
      </c>
      <c r="D243" s="21">
        <f>CustomerOrder!F243*OrderCost!$C243</f>
        <v>6454.6</v>
      </c>
    </row>
    <row r="244" spans="1:4" x14ac:dyDescent="0.3">
      <c r="A244" s="27" t="s">
        <v>331</v>
      </c>
      <c r="B244" s="18">
        <f>100+_xlfn.CEILING.MATH(CustomerOrder!F244/250)*50</f>
        <v>200</v>
      </c>
      <c r="C244" s="18" cm="1">
        <f t="array" ref="C244">_xlfn._xlws.FILTER(ProductCost!$B$2:$B$24, (ProductCost!$A$2:$A$24=CustomerOrder!C244)*(ProductCost!$C$2:$C$24&lt;=CustomerOrder!D244)*(CustomerOrder!D244&lt;=ProductCost!$D$2:$D$24))</f>
        <v>11.8</v>
      </c>
      <c r="D244" s="18">
        <f>CustomerOrder!F244*OrderCost!$C244</f>
        <v>4094.6000000000004</v>
      </c>
    </row>
    <row r="245" spans="1:4" x14ac:dyDescent="0.3">
      <c r="A245" s="31" t="s">
        <v>332</v>
      </c>
      <c r="B245" s="21">
        <f>100+_xlfn.CEILING.MATH(CustomerOrder!F245/250)*50</f>
        <v>200</v>
      </c>
      <c r="C245" s="21" cm="1">
        <f t="array" ref="C245">_xlfn._xlws.FILTER(ProductCost!$B$2:$B$24, (ProductCost!$A$2:$A$24=CustomerOrder!C245)*(ProductCost!$C$2:$C$24&lt;=CustomerOrder!D245)*(CustomerOrder!D245&lt;=ProductCost!$D$2:$D$24))</f>
        <v>11.8</v>
      </c>
      <c r="D245" s="21">
        <f>CustomerOrder!F245*OrderCost!$C245</f>
        <v>5015</v>
      </c>
    </row>
    <row r="246" spans="1:4" x14ac:dyDescent="0.3">
      <c r="A246" s="27" t="s">
        <v>333</v>
      </c>
      <c r="B246" s="18">
        <f>100+_xlfn.CEILING.MATH(CustomerOrder!F246/250)*50</f>
        <v>200</v>
      </c>
      <c r="C246" s="18" cm="1">
        <f t="array" ref="C246">_xlfn._xlws.FILTER(ProductCost!$B$2:$B$24, (ProductCost!$A$2:$A$24=CustomerOrder!C246)*(ProductCost!$C$2:$C$24&lt;=CustomerOrder!D246)*(CustomerOrder!D246&lt;=ProductCost!$D$2:$D$24))</f>
        <v>11.8</v>
      </c>
      <c r="D246" s="18">
        <f>CustomerOrder!F246*OrderCost!$C246</f>
        <v>5239.2000000000007</v>
      </c>
    </row>
    <row r="247" spans="1:4" x14ac:dyDescent="0.3">
      <c r="A247" s="31" t="s">
        <v>334</v>
      </c>
      <c r="B247" s="21">
        <f>100+_xlfn.CEILING.MATH(CustomerOrder!F247/250)*50</f>
        <v>150</v>
      </c>
      <c r="C247" s="21" cm="1">
        <f t="array" ref="C247">_xlfn._xlws.FILTER(ProductCost!$B$2:$B$24, (ProductCost!$A$2:$A$24=CustomerOrder!C247)*(ProductCost!$C$2:$C$24&lt;=CustomerOrder!D247)*(CustomerOrder!D247&lt;=ProductCost!$D$2:$D$24))</f>
        <v>11.8</v>
      </c>
      <c r="D247" s="21">
        <f>CustomerOrder!F247*OrderCost!$C247</f>
        <v>2655</v>
      </c>
    </row>
    <row r="248" spans="1:4" x14ac:dyDescent="0.3">
      <c r="A248" s="27" t="s">
        <v>335</v>
      </c>
      <c r="B248" s="18">
        <f>100+_xlfn.CEILING.MATH(CustomerOrder!F248/250)*50</f>
        <v>200</v>
      </c>
      <c r="C248" s="18" cm="1">
        <f t="array" ref="C248">_xlfn._xlws.FILTER(ProductCost!$B$2:$B$24, (ProductCost!$A$2:$A$24=CustomerOrder!C248)*(ProductCost!$C$2:$C$24&lt;=CustomerOrder!D248)*(CustomerOrder!D248&lt;=ProductCost!$D$2:$D$24))</f>
        <v>13.4</v>
      </c>
      <c r="D248" s="18">
        <f>CustomerOrder!F248*OrderCost!$C248</f>
        <v>4958</v>
      </c>
    </row>
    <row r="249" spans="1:4" x14ac:dyDescent="0.3">
      <c r="A249" s="31" t="s">
        <v>336</v>
      </c>
      <c r="B249" s="21">
        <f>100+_xlfn.CEILING.MATH(CustomerOrder!F249/250)*50</f>
        <v>200</v>
      </c>
      <c r="C249" s="21" cm="1">
        <f t="array" ref="C249">_xlfn._xlws.FILTER(ProductCost!$B$2:$B$24, (ProductCost!$A$2:$A$24=CustomerOrder!C249)*(ProductCost!$C$2:$C$24&lt;=CustomerOrder!D249)*(CustomerOrder!D249&lt;=ProductCost!$D$2:$D$24))</f>
        <v>13.4</v>
      </c>
      <c r="D249" s="21">
        <f>CustomerOrder!F249*OrderCost!$C249</f>
        <v>4931.2</v>
      </c>
    </row>
    <row r="250" spans="1:4" x14ac:dyDescent="0.3">
      <c r="A250" s="27" t="s">
        <v>337</v>
      </c>
      <c r="B250" s="18">
        <f>100+_xlfn.CEILING.MATH(CustomerOrder!F250/250)*50</f>
        <v>250</v>
      </c>
      <c r="C250" s="18" cm="1">
        <f t="array" ref="C250">_xlfn._xlws.FILTER(ProductCost!$B$2:$B$24, (ProductCost!$A$2:$A$24=CustomerOrder!C250)*(ProductCost!$C$2:$C$24&lt;=CustomerOrder!D250)*(CustomerOrder!D250&lt;=ProductCost!$D$2:$D$24))</f>
        <v>13.6</v>
      </c>
      <c r="D250" s="18">
        <f>CustomerOrder!F250*OrderCost!$C250</f>
        <v>7425.5999999999995</v>
      </c>
    </row>
    <row r="251" spans="1:4" x14ac:dyDescent="0.3">
      <c r="A251" s="31" t="s">
        <v>338</v>
      </c>
      <c r="B251" s="21">
        <f>100+_xlfn.CEILING.MATH(CustomerOrder!F251/250)*50</f>
        <v>250</v>
      </c>
      <c r="C251" s="21" cm="1">
        <f t="array" ref="C251">_xlfn._xlws.FILTER(ProductCost!$B$2:$B$24, (ProductCost!$A$2:$A$24=CustomerOrder!C251)*(ProductCost!$C$2:$C$24&lt;=CustomerOrder!D251)*(CustomerOrder!D251&lt;=ProductCost!$D$2:$D$24))</f>
        <v>13.6</v>
      </c>
      <c r="D251" s="21">
        <f>CustomerOrder!F251*OrderCost!$C251</f>
        <v>8445.6</v>
      </c>
    </row>
    <row r="252" spans="1:4" x14ac:dyDescent="0.3">
      <c r="A252" s="27" t="s">
        <v>339</v>
      </c>
      <c r="B252" s="18">
        <f>100+_xlfn.CEILING.MATH(CustomerOrder!F252/250)*50</f>
        <v>200</v>
      </c>
      <c r="C252" s="18" cm="1">
        <f t="array" ref="C252">_xlfn._xlws.FILTER(ProductCost!$B$2:$B$24, (ProductCost!$A$2:$A$24=CustomerOrder!C252)*(ProductCost!$C$2:$C$24&lt;=CustomerOrder!D252)*(CustomerOrder!D252&lt;=ProductCost!$D$2:$D$24))</f>
        <v>13.6</v>
      </c>
      <c r="D252" s="18">
        <f>CustomerOrder!F252*OrderCost!$C252</f>
        <v>5168</v>
      </c>
    </row>
    <row r="253" spans="1:4" x14ac:dyDescent="0.3">
      <c r="A253" s="31" t="s">
        <v>340</v>
      </c>
      <c r="B253" s="21">
        <f>100+_xlfn.CEILING.MATH(CustomerOrder!F253/250)*50</f>
        <v>200</v>
      </c>
      <c r="C253" s="21" cm="1">
        <f t="array" ref="C253">_xlfn._xlws.FILTER(ProductCost!$B$2:$B$24, (ProductCost!$A$2:$A$24=CustomerOrder!C253)*(ProductCost!$C$2:$C$24&lt;=CustomerOrder!D253)*(CustomerOrder!D253&lt;=ProductCost!$D$2:$D$24))</f>
        <v>13.6</v>
      </c>
      <c r="D253" s="21">
        <f>CustomerOrder!F253*OrderCost!$C253</f>
        <v>6582.4</v>
      </c>
    </row>
    <row r="254" spans="1:4" x14ac:dyDescent="0.3">
      <c r="A254" s="27" t="s">
        <v>341</v>
      </c>
      <c r="B254" s="18">
        <f>100+_xlfn.CEILING.MATH(CustomerOrder!F254/250)*50</f>
        <v>200</v>
      </c>
      <c r="C254" s="18" cm="1">
        <f t="array" ref="C254">_xlfn._xlws.FILTER(ProductCost!$B$2:$B$24, (ProductCost!$A$2:$A$24=CustomerOrder!C254)*(ProductCost!$C$2:$C$24&lt;=CustomerOrder!D254)*(CustomerOrder!D254&lt;=ProductCost!$D$2:$D$24))</f>
        <v>13.6</v>
      </c>
      <c r="D254" s="18">
        <f>CustomerOrder!F254*OrderCost!$C254</f>
        <v>5508</v>
      </c>
    </row>
    <row r="255" spans="1:4" x14ac:dyDescent="0.3">
      <c r="A255" s="31" t="s">
        <v>342</v>
      </c>
      <c r="B255" s="21">
        <f>100+_xlfn.CEILING.MATH(CustomerOrder!F255/250)*50</f>
        <v>200</v>
      </c>
      <c r="C255" s="21" cm="1">
        <f t="array" ref="C255">_xlfn._xlws.FILTER(ProductCost!$B$2:$B$24, (ProductCost!$A$2:$A$24=CustomerOrder!C255)*(ProductCost!$C$2:$C$24&lt;=CustomerOrder!D255)*(CustomerOrder!D255&lt;=ProductCost!$D$2:$D$24))</f>
        <v>13.6</v>
      </c>
      <c r="D255" s="21">
        <f>CustomerOrder!F255*OrderCost!$C255</f>
        <v>4352</v>
      </c>
    </row>
    <row r="256" spans="1:4" x14ac:dyDescent="0.3">
      <c r="A256" s="27" t="s">
        <v>343</v>
      </c>
      <c r="B256" s="18">
        <f>100+_xlfn.CEILING.MATH(CustomerOrder!F256/250)*50</f>
        <v>150</v>
      </c>
      <c r="C256" s="18" cm="1">
        <f t="array" ref="C256">_xlfn._xlws.FILTER(ProductCost!$B$2:$B$24, (ProductCost!$A$2:$A$24=CustomerOrder!C256)*(ProductCost!$C$2:$C$24&lt;=CustomerOrder!D256)*(CustomerOrder!D256&lt;=ProductCost!$D$2:$D$24))</f>
        <v>11</v>
      </c>
      <c r="D256" s="18">
        <f>CustomerOrder!F256*OrderCost!$C256</f>
        <v>22</v>
      </c>
    </row>
    <row r="257" spans="1:4" x14ac:dyDescent="0.3">
      <c r="A257" s="31" t="s">
        <v>344</v>
      </c>
      <c r="B257" s="21">
        <f>100+_xlfn.CEILING.MATH(CustomerOrder!F257/250)*50</f>
        <v>150</v>
      </c>
      <c r="C257" s="21" cm="1">
        <f t="array" ref="C257">_xlfn._xlws.FILTER(ProductCost!$B$2:$B$24, (ProductCost!$A$2:$A$24=CustomerOrder!C257)*(ProductCost!$C$2:$C$24&lt;=CustomerOrder!D257)*(CustomerOrder!D257&lt;=ProductCost!$D$2:$D$24))</f>
        <v>12</v>
      </c>
      <c r="D257" s="21">
        <f>CustomerOrder!F257*OrderCost!$C257</f>
        <v>24</v>
      </c>
    </row>
    <row r="258" spans="1:4" x14ac:dyDescent="0.3">
      <c r="A258" s="27" t="s">
        <v>345</v>
      </c>
      <c r="B258" s="18">
        <f>100+_xlfn.CEILING.MATH(CustomerOrder!F258/250)*50</f>
        <v>150</v>
      </c>
      <c r="C258" s="18" cm="1">
        <f t="array" ref="C258">_xlfn._xlws.FILTER(ProductCost!$B$2:$B$24, (ProductCost!$A$2:$A$24=CustomerOrder!C258)*(ProductCost!$C$2:$C$24&lt;=CustomerOrder!D258)*(CustomerOrder!D258&lt;=ProductCost!$D$2:$D$24))</f>
        <v>11</v>
      </c>
      <c r="D258" s="18">
        <f>CustomerOrder!F258*OrderCost!$C258</f>
        <v>66</v>
      </c>
    </row>
    <row r="259" spans="1:4" x14ac:dyDescent="0.3">
      <c r="A259" s="31" t="s">
        <v>346</v>
      </c>
      <c r="B259" s="21">
        <f>100+_xlfn.CEILING.MATH(CustomerOrder!F259/250)*50</f>
        <v>150</v>
      </c>
      <c r="C259" s="21" cm="1">
        <f t="array" ref="C259">_xlfn._xlws.FILTER(ProductCost!$B$2:$B$24, (ProductCost!$A$2:$A$24=CustomerOrder!C259)*(ProductCost!$C$2:$C$24&lt;=CustomerOrder!D259)*(CustomerOrder!D259&lt;=ProductCost!$D$2:$D$24))</f>
        <v>12</v>
      </c>
      <c r="D259" s="21">
        <f>CustomerOrder!F259*OrderCost!$C259</f>
        <v>72</v>
      </c>
    </row>
    <row r="260" spans="1:4" x14ac:dyDescent="0.3">
      <c r="A260" s="27" t="s">
        <v>347</v>
      </c>
      <c r="B260" s="18">
        <f>100+_xlfn.CEILING.MATH(CustomerOrder!F260/250)*50</f>
        <v>150</v>
      </c>
      <c r="C260" s="18" cm="1">
        <f t="array" ref="C260">_xlfn._xlws.FILTER(ProductCost!$B$2:$B$24, (ProductCost!$A$2:$A$24=CustomerOrder!C260)*(ProductCost!$C$2:$C$24&lt;=CustomerOrder!D260)*(CustomerOrder!D260&lt;=ProductCost!$D$2:$D$24))</f>
        <v>11</v>
      </c>
      <c r="D260" s="18">
        <f>CustomerOrder!F260*OrderCost!$C260</f>
        <v>638</v>
      </c>
    </row>
    <row r="261" spans="1:4" x14ac:dyDescent="0.3">
      <c r="A261" s="31" t="s">
        <v>348</v>
      </c>
      <c r="B261" s="21">
        <f>100+_xlfn.CEILING.MATH(CustomerOrder!F261/250)*50</f>
        <v>150</v>
      </c>
      <c r="C261" s="21" cm="1">
        <f t="array" ref="C261">_xlfn._xlws.FILTER(ProductCost!$B$2:$B$24, (ProductCost!$A$2:$A$24=CustomerOrder!C261)*(ProductCost!$C$2:$C$24&lt;=CustomerOrder!D261)*(CustomerOrder!D261&lt;=ProductCost!$D$2:$D$24))</f>
        <v>12</v>
      </c>
      <c r="D261" s="21">
        <f>CustomerOrder!F261*OrderCost!$C261</f>
        <v>936</v>
      </c>
    </row>
    <row r="262" spans="1:4" x14ac:dyDescent="0.3">
      <c r="A262" s="27" t="s">
        <v>349</v>
      </c>
      <c r="B262" s="18">
        <f>100+_xlfn.CEILING.MATH(CustomerOrder!F262/250)*50</f>
        <v>150</v>
      </c>
      <c r="C262" s="18" cm="1">
        <f t="array" ref="C262">_xlfn._xlws.FILTER(ProductCost!$B$2:$B$24, (ProductCost!$A$2:$A$24=CustomerOrder!C262)*(ProductCost!$C$2:$C$24&lt;=CustomerOrder!D262)*(CustomerOrder!D262&lt;=ProductCost!$D$2:$D$24))</f>
        <v>11</v>
      </c>
      <c r="D262" s="18">
        <f>CustomerOrder!F262*OrderCost!$C262</f>
        <v>561</v>
      </c>
    </row>
    <row r="263" spans="1:4" x14ac:dyDescent="0.3">
      <c r="A263" s="31" t="s">
        <v>350</v>
      </c>
      <c r="B263" s="21">
        <f>100+_xlfn.CEILING.MATH(CustomerOrder!F263/250)*50</f>
        <v>150</v>
      </c>
      <c r="C263" s="21" cm="1">
        <f t="array" ref="C263">_xlfn._xlws.FILTER(ProductCost!$B$2:$B$24, (ProductCost!$A$2:$A$24=CustomerOrder!C263)*(ProductCost!$C$2:$C$24&lt;=CustomerOrder!D263)*(CustomerOrder!D263&lt;=ProductCost!$D$2:$D$24))</f>
        <v>12</v>
      </c>
      <c r="D263" s="21">
        <f>CustomerOrder!F263*OrderCost!$C263</f>
        <v>900</v>
      </c>
    </row>
    <row r="264" spans="1:4" x14ac:dyDescent="0.3">
      <c r="A264" s="27" t="s">
        <v>351</v>
      </c>
      <c r="B264" s="18">
        <f>100+_xlfn.CEILING.MATH(CustomerOrder!F264/250)*50</f>
        <v>150</v>
      </c>
      <c r="C264" s="18" cm="1">
        <f t="array" ref="C264">_xlfn._xlws.FILTER(ProductCost!$B$2:$B$24, (ProductCost!$A$2:$A$24=CustomerOrder!C264)*(ProductCost!$C$2:$C$24&lt;=CustomerOrder!D264)*(CustomerOrder!D264&lt;=ProductCost!$D$2:$D$24))</f>
        <v>12</v>
      </c>
      <c r="D264" s="18">
        <f>CustomerOrder!F264*OrderCost!$C264</f>
        <v>792</v>
      </c>
    </row>
    <row r="265" spans="1:4" x14ac:dyDescent="0.3">
      <c r="A265" s="31" t="s">
        <v>352</v>
      </c>
      <c r="B265" s="21">
        <f>100+_xlfn.CEILING.MATH(CustomerOrder!F265/250)*50</f>
        <v>150</v>
      </c>
      <c r="C265" s="21" cm="1">
        <f t="array" ref="C265">_xlfn._xlws.FILTER(ProductCost!$B$2:$B$24, (ProductCost!$A$2:$A$24=CustomerOrder!C265)*(ProductCost!$C$2:$C$24&lt;=CustomerOrder!D265)*(CustomerOrder!D265&lt;=ProductCost!$D$2:$D$24))</f>
        <v>12</v>
      </c>
      <c r="D265" s="21">
        <f>CustomerOrder!F265*OrderCost!$C265</f>
        <v>672</v>
      </c>
    </row>
    <row r="266" spans="1:4" x14ac:dyDescent="0.3">
      <c r="A266" s="27" t="s">
        <v>353</v>
      </c>
      <c r="B266" s="18">
        <f>100+_xlfn.CEILING.MATH(CustomerOrder!F266/250)*50</f>
        <v>200</v>
      </c>
      <c r="C266" s="18" cm="1">
        <f t="array" ref="C266">_xlfn._xlws.FILTER(ProductCost!$B$2:$B$24, (ProductCost!$A$2:$A$24=CustomerOrder!C266)*(ProductCost!$C$2:$C$24&lt;=CustomerOrder!D266)*(CustomerOrder!D266&lt;=ProductCost!$D$2:$D$24))</f>
        <v>12</v>
      </c>
      <c r="D266" s="18">
        <f>CustomerOrder!F266*OrderCost!$C266</f>
        <v>4356</v>
      </c>
    </row>
    <row r="267" spans="1:4" x14ac:dyDescent="0.3">
      <c r="A267" s="31" t="s">
        <v>354</v>
      </c>
      <c r="B267" s="21">
        <f>100+_xlfn.CEILING.MATH(CustomerOrder!F267/250)*50</f>
        <v>200</v>
      </c>
      <c r="C267" s="21" cm="1">
        <f t="array" ref="C267">_xlfn._xlws.FILTER(ProductCost!$B$2:$B$24, (ProductCost!$A$2:$A$24=CustomerOrder!C267)*(ProductCost!$C$2:$C$24&lt;=CustomerOrder!D267)*(CustomerOrder!D267&lt;=ProductCost!$D$2:$D$24))</f>
        <v>12</v>
      </c>
      <c r="D267" s="21">
        <f>CustomerOrder!F267*OrderCost!$C267</f>
        <v>4140</v>
      </c>
    </row>
    <row r="268" spans="1:4" x14ac:dyDescent="0.3">
      <c r="A268" s="27" t="s">
        <v>355</v>
      </c>
      <c r="B268" s="18">
        <f>100+_xlfn.CEILING.MATH(CustomerOrder!F268/250)*50</f>
        <v>150</v>
      </c>
      <c r="C268" s="18" cm="1">
        <f t="array" ref="C268">_xlfn._xlws.FILTER(ProductCost!$B$2:$B$24, (ProductCost!$A$2:$A$24=CustomerOrder!C268)*(ProductCost!$C$2:$C$24&lt;=CustomerOrder!D268)*(CustomerOrder!D268&lt;=ProductCost!$D$2:$D$24))</f>
        <v>12</v>
      </c>
      <c r="D268" s="18">
        <f>CustomerOrder!F268*OrderCost!$C268</f>
        <v>2820</v>
      </c>
    </row>
    <row r="269" spans="1:4" x14ac:dyDescent="0.3">
      <c r="A269" s="31" t="s">
        <v>356</v>
      </c>
      <c r="B269" s="21">
        <f>100+_xlfn.CEILING.MATH(CustomerOrder!F269/250)*50</f>
        <v>200</v>
      </c>
      <c r="C269" s="21" cm="1">
        <f t="array" ref="C269">_xlfn._xlws.FILTER(ProductCost!$B$2:$B$24, (ProductCost!$A$2:$A$24=CustomerOrder!C269)*(ProductCost!$C$2:$C$24&lt;=CustomerOrder!D269)*(CustomerOrder!D269&lt;=ProductCost!$D$2:$D$24))</f>
        <v>12.5</v>
      </c>
      <c r="D269" s="21">
        <f>CustomerOrder!F269*OrderCost!$C269</f>
        <v>5500</v>
      </c>
    </row>
    <row r="270" spans="1:4" x14ac:dyDescent="0.3">
      <c r="A270" s="27" t="s">
        <v>357</v>
      </c>
      <c r="B270" s="18">
        <f>100+_xlfn.CEILING.MATH(CustomerOrder!F270/250)*50</f>
        <v>350</v>
      </c>
      <c r="C270" s="18" cm="1">
        <f t="array" ref="C270">_xlfn._xlws.FILTER(ProductCost!$B$2:$B$24, (ProductCost!$A$2:$A$24=CustomerOrder!C270)*(ProductCost!$C$2:$C$24&lt;=CustomerOrder!D270)*(CustomerOrder!D270&lt;=ProductCost!$D$2:$D$24))</f>
        <v>12.5</v>
      </c>
      <c r="D270" s="18">
        <f>CustomerOrder!F270*OrderCost!$C270</f>
        <v>14887.5</v>
      </c>
    </row>
    <row r="271" spans="1:4" x14ac:dyDescent="0.3">
      <c r="A271" s="31" t="s">
        <v>358</v>
      </c>
      <c r="B271" s="21">
        <f>100+_xlfn.CEILING.MATH(CustomerOrder!F271/250)*50</f>
        <v>200</v>
      </c>
      <c r="C271" s="21" cm="1">
        <f t="array" ref="C271">_xlfn._xlws.FILTER(ProductCost!$B$2:$B$24, (ProductCost!$A$2:$A$24=CustomerOrder!C271)*(ProductCost!$C$2:$C$24&lt;=CustomerOrder!D271)*(CustomerOrder!D271&lt;=ProductCost!$D$2:$D$24))</f>
        <v>12.5</v>
      </c>
      <c r="D271" s="21">
        <f>CustomerOrder!F271*OrderCost!$C271</f>
        <v>5425</v>
      </c>
    </row>
    <row r="272" spans="1:4" x14ac:dyDescent="0.3">
      <c r="A272" s="27" t="s">
        <v>359</v>
      </c>
      <c r="B272" s="18">
        <f>100+_xlfn.CEILING.MATH(CustomerOrder!F272/250)*50</f>
        <v>300</v>
      </c>
      <c r="C272" s="18" cm="1">
        <f t="array" ref="C272">_xlfn._xlws.FILTER(ProductCost!$B$2:$B$24, (ProductCost!$A$2:$A$24=CustomerOrder!C272)*(ProductCost!$C$2:$C$24&lt;=CustomerOrder!D272)*(CustomerOrder!D272&lt;=ProductCost!$D$2:$D$24))</f>
        <v>12.5</v>
      </c>
      <c r="D272" s="18">
        <f>CustomerOrder!F272*OrderCost!$C272</f>
        <v>9487.5</v>
      </c>
    </row>
    <row r="273" spans="1:4" x14ac:dyDescent="0.3">
      <c r="A273" s="31" t="s">
        <v>360</v>
      </c>
      <c r="B273" s="21">
        <f>100+_xlfn.CEILING.MATH(CustomerOrder!F273/250)*50</f>
        <v>300</v>
      </c>
      <c r="C273" s="21" cm="1">
        <f t="array" ref="C273">_xlfn._xlws.FILTER(ProductCost!$B$2:$B$24, (ProductCost!$A$2:$A$24=CustomerOrder!C273)*(ProductCost!$C$2:$C$24&lt;=CustomerOrder!D273)*(CustomerOrder!D273&lt;=ProductCost!$D$2:$D$24))</f>
        <v>12.5</v>
      </c>
      <c r="D273" s="21">
        <f>CustomerOrder!F273*OrderCost!$C273</f>
        <v>10750</v>
      </c>
    </row>
    <row r="274" spans="1:4" x14ac:dyDescent="0.3">
      <c r="A274" s="27" t="s">
        <v>361</v>
      </c>
      <c r="B274" s="18">
        <f>100+_xlfn.CEILING.MATH(CustomerOrder!F274/250)*50</f>
        <v>300</v>
      </c>
      <c r="C274" s="18" cm="1">
        <f t="array" ref="C274">_xlfn._xlws.FILTER(ProductCost!$B$2:$B$24, (ProductCost!$A$2:$A$24=CustomerOrder!C274)*(ProductCost!$C$2:$C$24&lt;=CustomerOrder!D274)*(CustomerOrder!D274&lt;=ProductCost!$D$2:$D$24))</f>
        <v>12.5</v>
      </c>
      <c r="D274" s="18">
        <f>CustomerOrder!F274*OrderCost!$C274</f>
        <v>12475</v>
      </c>
    </row>
    <row r="275" spans="1:4" x14ac:dyDescent="0.3">
      <c r="A275" s="31" t="s">
        <v>362</v>
      </c>
      <c r="B275" s="21">
        <f>100+_xlfn.CEILING.MATH(CustomerOrder!F275/250)*50</f>
        <v>350</v>
      </c>
      <c r="C275" s="21" cm="1">
        <f t="array" ref="C275">_xlfn._xlws.FILTER(ProductCost!$B$2:$B$24, (ProductCost!$A$2:$A$24=CustomerOrder!C275)*(ProductCost!$C$2:$C$24&lt;=CustomerOrder!D275)*(CustomerOrder!D275&lt;=ProductCost!$D$2:$D$24))</f>
        <v>12.55</v>
      </c>
      <c r="D275" s="21">
        <f>CustomerOrder!F275*OrderCost!$C275</f>
        <v>13905.400000000001</v>
      </c>
    </row>
    <row r="276" spans="1:4" x14ac:dyDescent="0.3">
      <c r="A276" s="27" t="s">
        <v>363</v>
      </c>
      <c r="B276" s="18">
        <f>100+_xlfn.CEILING.MATH(CustomerOrder!F276/250)*50</f>
        <v>450</v>
      </c>
      <c r="C276" s="18" cm="1">
        <f t="array" ref="C276">_xlfn._xlws.FILTER(ProductCost!$B$2:$B$24, (ProductCost!$A$2:$A$24=CustomerOrder!C276)*(ProductCost!$C$2:$C$24&lt;=CustomerOrder!D276)*(CustomerOrder!D276&lt;=ProductCost!$D$2:$D$24))</f>
        <v>12.55</v>
      </c>
      <c r="D276" s="18">
        <f>CustomerOrder!F276*OrderCost!$C276</f>
        <v>21673.850000000002</v>
      </c>
    </row>
    <row r="277" spans="1:4" x14ac:dyDescent="0.3">
      <c r="A277" s="31" t="s">
        <v>364</v>
      </c>
      <c r="B277" s="21">
        <f>100+_xlfn.CEILING.MATH(CustomerOrder!F277/250)*50</f>
        <v>250</v>
      </c>
      <c r="C277" s="21" cm="1">
        <f t="array" ref="C277">_xlfn._xlws.FILTER(ProductCost!$B$2:$B$24, (ProductCost!$A$2:$A$24=CustomerOrder!C277)*(ProductCost!$C$2:$C$24&lt;=CustomerOrder!D277)*(CustomerOrder!D277&lt;=ProductCost!$D$2:$D$24))</f>
        <v>12.55</v>
      </c>
      <c r="D277" s="21">
        <f>CustomerOrder!F277*OrderCost!$C277</f>
        <v>6450.7000000000007</v>
      </c>
    </row>
    <row r="278" spans="1:4" x14ac:dyDescent="0.3">
      <c r="A278" s="27" t="s">
        <v>365</v>
      </c>
      <c r="B278" s="18">
        <f>100+_xlfn.CEILING.MATH(CustomerOrder!F278/250)*50</f>
        <v>300</v>
      </c>
      <c r="C278" s="18" cm="1">
        <f t="array" ref="C278">_xlfn._xlws.FILTER(ProductCost!$B$2:$B$24, (ProductCost!$A$2:$A$24=CustomerOrder!C278)*(ProductCost!$C$2:$C$24&lt;=CustomerOrder!D278)*(CustomerOrder!D278&lt;=ProductCost!$D$2:$D$24))</f>
        <v>12.55</v>
      </c>
      <c r="D278" s="18">
        <f>CustomerOrder!F278*OrderCost!$C278</f>
        <v>9437.6</v>
      </c>
    </row>
    <row r="279" spans="1:4" x14ac:dyDescent="0.3">
      <c r="A279" s="31" t="s">
        <v>366</v>
      </c>
      <c r="B279" s="21">
        <f>100+_xlfn.CEILING.MATH(CustomerOrder!F279/250)*50</f>
        <v>300</v>
      </c>
      <c r="C279" s="21" cm="1">
        <f t="array" ref="C279">_xlfn._xlws.FILTER(ProductCost!$B$2:$B$24, (ProductCost!$A$2:$A$24=CustomerOrder!C279)*(ProductCost!$C$2:$C$24&lt;=CustomerOrder!D279)*(CustomerOrder!D279&lt;=ProductCost!$D$2:$D$24))</f>
        <v>12.55</v>
      </c>
      <c r="D279" s="21">
        <f>CustomerOrder!F279*OrderCost!$C279</f>
        <v>12336.650000000001</v>
      </c>
    </row>
    <row r="280" spans="1:4" x14ac:dyDescent="0.3">
      <c r="A280" s="27" t="s">
        <v>367</v>
      </c>
      <c r="B280" s="18">
        <f>100+_xlfn.CEILING.MATH(CustomerOrder!F280/250)*50</f>
        <v>250</v>
      </c>
      <c r="C280" s="18" cm="1">
        <f t="array" ref="C280">_xlfn._xlws.FILTER(ProductCost!$B$2:$B$24, (ProductCost!$A$2:$A$24=CustomerOrder!C280)*(ProductCost!$C$2:$C$24&lt;=CustomerOrder!D280)*(CustomerOrder!D280&lt;=ProductCost!$D$2:$D$24))</f>
        <v>12.55</v>
      </c>
      <c r="D280" s="18">
        <f>CustomerOrder!F280*OrderCost!$C280</f>
        <v>7140.9500000000007</v>
      </c>
    </row>
    <row r="281" spans="1:4" x14ac:dyDescent="0.3">
      <c r="A281" s="31" t="s">
        <v>368</v>
      </c>
      <c r="B281" s="21">
        <f>100+_xlfn.CEILING.MATH(CustomerOrder!F281/250)*50</f>
        <v>450</v>
      </c>
      <c r="C281" s="21" cm="1">
        <f t="array" ref="C281">_xlfn._xlws.FILTER(ProductCost!$B$2:$B$24, (ProductCost!$A$2:$A$24=CustomerOrder!C281)*(ProductCost!$C$2:$C$24&lt;=CustomerOrder!D281)*(CustomerOrder!D281&lt;=ProductCost!$D$2:$D$24))</f>
        <v>12.55</v>
      </c>
      <c r="D281" s="21">
        <f>CustomerOrder!F281*OrderCost!$C281</f>
        <v>20996.15</v>
      </c>
    </row>
    <row r="282" spans="1:4" x14ac:dyDescent="0.3">
      <c r="A282" s="27" t="s">
        <v>369</v>
      </c>
      <c r="B282" s="18">
        <f>100+_xlfn.CEILING.MATH(CustomerOrder!F282/250)*50</f>
        <v>150</v>
      </c>
      <c r="C282" s="18" cm="1">
        <f t="array" ref="C282">_xlfn._xlws.FILTER(ProductCost!$B$2:$B$24, (ProductCost!$A$2:$A$24=CustomerOrder!C282)*(ProductCost!$C$2:$C$24&lt;=CustomerOrder!D282)*(CustomerOrder!D282&lt;=ProductCost!$D$2:$D$24))</f>
        <v>11</v>
      </c>
      <c r="D282" s="18">
        <f>CustomerOrder!F282*OrderCost!$C282</f>
        <v>792</v>
      </c>
    </row>
    <row r="283" spans="1:4" x14ac:dyDescent="0.3">
      <c r="A283" s="31" t="s">
        <v>370</v>
      </c>
      <c r="B283" s="21">
        <f>100+_xlfn.CEILING.MATH(CustomerOrder!F283/250)*50</f>
        <v>150</v>
      </c>
      <c r="C283" s="21" cm="1">
        <f t="array" ref="C283">_xlfn._xlws.FILTER(ProductCost!$B$2:$B$24, (ProductCost!$A$2:$A$24=CustomerOrder!C283)*(ProductCost!$C$2:$C$24&lt;=CustomerOrder!D283)*(CustomerOrder!D283&lt;=ProductCost!$D$2:$D$24))</f>
        <v>11</v>
      </c>
      <c r="D283" s="21">
        <f>CustomerOrder!F283*OrderCost!$C283</f>
        <v>913</v>
      </c>
    </row>
    <row r="284" spans="1:4" x14ac:dyDescent="0.3">
      <c r="A284" s="27" t="s">
        <v>371</v>
      </c>
      <c r="B284" s="18">
        <f>100+_xlfn.CEILING.MATH(CustomerOrder!F284/250)*50</f>
        <v>200</v>
      </c>
      <c r="C284" s="18" cm="1">
        <f t="array" ref="C284">_xlfn._xlws.FILTER(ProductCost!$B$2:$B$24, (ProductCost!$A$2:$A$24=CustomerOrder!C284)*(ProductCost!$C$2:$C$24&lt;=CustomerOrder!D284)*(CustomerOrder!D284&lt;=ProductCost!$D$2:$D$24))</f>
        <v>11</v>
      </c>
      <c r="D284" s="18">
        <f>CustomerOrder!F284*OrderCost!$C284</f>
        <v>3300</v>
      </c>
    </row>
    <row r="285" spans="1:4" x14ac:dyDescent="0.3">
      <c r="A285" s="31" t="s">
        <v>372</v>
      </c>
      <c r="B285" s="21">
        <f>100+_xlfn.CEILING.MATH(CustomerOrder!F285/250)*50</f>
        <v>200</v>
      </c>
      <c r="C285" s="21" cm="1">
        <f t="array" ref="C285">_xlfn._xlws.FILTER(ProductCost!$B$2:$B$24, (ProductCost!$A$2:$A$24=CustomerOrder!C285)*(ProductCost!$C$2:$C$24&lt;=CustomerOrder!D285)*(CustomerOrder!D285&lt;=ProductCost!$D$2:$D$24))</f>
        <v>11</v>
      </c>
      <c r="D285" s="21">
        <f>CustomerOrder!F285*OrderCost!$C285</f>
        <v>4455</v>
      </c>
    </row>
    <row r="286" spans="1:4" x14ac:dyDescent="0.3">
      <c r="A286" s="27" t="s">
        <v>373</v>
      </c>
      <c r="B286" s="18">
        <f>100+_xlfn.CEILING.MATH(CustomerOrder!F286/250)*50</f>
        <v>250</v>
      </c>
      <c r="C286" s="18" cm="1">
        <f t="array" ref="C286">_xlfn._xlws.FILTER(ProductCost!$B$2:$B$24, (ProductCost!$A$2:$A$24=CustomerOrder!C286)*(ProductCost!$C$2:$C$24&lt;=CustomerOrder!D286)*(CustomerOrder!D286&lt;=ProductCost!$D$2:$D$24))</f>
        <v>11</v>
      </c>
      <c r="D286" s="18">
        <f>CustomerOrder!F286*OrderCost!$C286</f>
        <v>5731</v>
      </c>
    </row>
    <row r="287" spans="1:4" x14ac:dyDescent="0.3">
      <c r="A287" s="31" t="s">
        <v>374</v>
      </c>
      <c r="B287" s="21">
        <f>100+_xlfn.CEILING.MATH(CustomerOrder!F287/250)*50</f>
        <v>200</v>
      </c>
      <c r="C287" s="21" cm="1">
        <f t="array" ref="C287">_xlfn._xlws.FILTER(ProductCost!$B$2:$B$24, (ProductCost!$A$2:$A$24=CustomerOrder!C287)*(ProductCost!$C$2:$C$24&lt;=CustomerOrder!D287)*(CustomerOrder!D287&lt;=ProductCost!$D$2:$D$24))</f>
        <v>11.7</v>
      </c>
      <c r="D287" s="21">
        <f>CustomerOrder!F287*OrderCost!$C287</f>
        <v>3322.7999999999997</v>
      </c>
    </row>
    <row r="288" spans="1:4" x14ac:dyDescent="0.3">
      <c r="A288" s="27" t="s">
        <v>375</v>
      </c>
      <c r="B288" s="18">
        <f>100+_xlfn.CEILING.MATH(CustomerOrder!F288/250)*50</f>
        <v>400</v>
      </c>
      <c r="C288" s="18" cm="1">
        <f t="array" ref="C288">_xlfn._xlws.FILTER(ProductCost!$B$2:$B$24, (ProductCost!$A$2:$A$24=CustomerOrder!C288)*(ProductCost!$C$2:$C$24&lt;=CustomerOrder!D288)*(CustomerOrder!D288&lt;=ProductCost!$D$2:$D$24))</f>
        <v>11.7</v>
      </c>
      <c r="D288" s="18">
        <f>CustomerOrder!F288*OrderCost!$C288</f>
        <v>15479.099999999999</v>
      </c>
    </row>
    <row r="289" spans="1:4" x14ac:dyDescent="0.3">
      <c r="A289" s="31" t="s">
        <v>376</v>
      </c>
      <c r="B289" s="21">
        <f>100+_xlfn.CEILING.MATH(CustomerOrder!F289/250)*50</f>
        <v>350</v>
      </c>
      <c r="C289" s="21" cm="1">
        <f t="array" ref="C289">_xlfn._xlws.FILTER(ProductCost!$B$2:$B$24, (ProductCost!$A$2:$A$24=CustomerOrder!C289)*(ProductCost!$C$2:$C$24&lt;=CustomerOrder!D289)*(CustomerOrder!D289&lt;=ProductCost!$D$2:$D$24))</f>
        <v>11.7</v>
      </c>
      <c r="D289" s="21">
        <f>CustomerOrder!F289*OrderCost!$C289</f>
        <v>12834.9</v>
      </c>
    </row>
    <row r="290" spans="1:4" x14ac:dyDescent="0.3">
      <c r="A290" s="27" t="s">
        <v>377</v>
      </c>
      <c r="B290" s="18">
        <f>100+_xlfn.CEILING.MATH(CustomerOrder!F290/250)*50</f>
        <v>300</v>
      </c>
      <c r="C290" s="18" cm="1">
        <f t="array" ref="C290">_xlfn._xlws.FILTER(ProductCost!$B$2:$B$24, (ProductCost!$A$2:$A$24=CustomerOrder!C290)*(ProductCost!$C$2:$C$24&lt;=CustomerOrder!D290)*(CustomerOrder!D290&lt;=ProductCost!$D$2:$D$24))</f>
        <v>11.7</v>
      </c>
      <c r="D290" s="18">
        <f>CustomerOrder!F290*OrderCost!$C290</f>
        <v>8880.2999999999993</v>
      </c>
    </row>
    <row r="291" spans="1:4" x14ac:dyDescent="0.3">
      <c r="A291" s="31" t="s">
        <v>378</v>
      </c>
      <c r="B291" s="21">
        <f>100+_xlfn.CEILING.MATH(CustomerOrder!F291/250)*50</f>
        <v>200</v>
      </c>
      <c r="C291" s="21" cm="1">
        <f t="array" ref="C291">_xlfn._xlws.FILTER(ProductCost!$B$2:$B$24, (ProductCost!$A$2:$A$24=CustomerOrder!C291)*(ProductCost!$C$2:$C$24&lt;=CustomerOrder!D291)*(CustomerOrder!D291&lt;=ProductCost!$D$2:$D$24))</f>
        <v>11.7</v>
      </c>
      <c r="D291" s="21">
        <f>CustomerOrder!F291*OrderCost!$C291</f>
        <v>4492.7999999999993</v>
      </c>
    </row>
    <row r="292" spans="1:4" x14ac:dyDescent="0.3">
      <c r="A292" s="27" t="s">
        <v>379</v>
      </c>
      <c r="B292" s="18">
        <f>100+_xlfn.CEILING.MATH(CustomerOrder!F292/250)*50</f>
        <v>300</v>
      </c>
      <c r="C292" s="18" cm="1">
        <f t="array" ref="C292">_xlfn._xlws.FILTER(ProductCost!$B$2:$B$24, (ProductCost!$A$2:$A$24=CustomerOrder!C292)*(ProductCost!$C$2:$C$24&lt;=CustomerOrder!D292)*(CustomerOrder!D292&lt;=ProductCost!$D$2:$D$24))</f>
        <v>11.7</v>
      </c>
      <c r="D292" s="18">
        <f>CustomerOrder!F292*OrderCost!$C292</f>
        <v>10448.099999999999</v>
      </c>
    </row>
    <row r="293" spans="1:4" x14ac:dyDescent="0.3">
      <c r="A293" s="31" t="s">
        <v>380</v>
      </c>
      <c r="B293" s="21">
        <f>100+_xlfn.CEILING.MATH(CustomerOrder!F293/250)*50</f>
        <v>400</v>
      </c>
      <c r="C293" s="21" cm="1">
        <f t="array" ref="C293">_xlfn._xlws.FILTER(ProductCost!$B$2:$B$24, (ProductCost!$A$2:$A$24=CustomerOrder!C293)*(ProductCost!$C$2:$C$24&lt;=CustomerOrder!D293)*(CustomerOrder!D293&lt;=ProductCost!$D$2:$D$24))</f>
        <v>11.9</v>
      </c>
      <c r="D293" s="21">
        <f>CustomerOrder!F293*OrderCost!$C293</f>
        <v>17362.100000000002</v>
      </c>
    </row>
    <row r="294" spans="1:4" x14ac:dyDescent="0.3">
      <c r="A294" s="27" t="s">
        <v>381</v>
      </c>
      <c r="B294" s="18">
        <f>100+_xlfn.CEILING.MATH(CustomerOrder!F294/250)*50</f>
        <v>250</v>
      </c>
      <c r="C294" s="18" cm="1">
        <f t="array" ref="C294">_xlfn._xlws.FILTER(ProductCost!$B$2:$B$24, (ProductCost!$A$2:$A$24=CustomerOrder!C294)*(ProductCost!$C$2:$C$24&lt;=CustomerOrder!D294)*(CustomerOrder!D294&lt;=ProductCost!$D$2:$D$24))</f>
        <v>11.9</v>
      </c>
      <c r="D294" s="18">
        <f>CustomerOrder!F294*OrderCost!$C294</f>
        <v>6783</v>
      </c>
    </row>
    <row r="295" spans="1:4" x14ac:dyDescent="0.3">
      <c r="A295" s="31" t="s">
        <v>382</v>
      </c>
      <c r="B295" s="21">
        <f>100+_xlfn.CEILING.MATH(CustomerOrder!F295/250)*50</f>
        <v>250</v>
      </c>
      <c r="C295" s="21" cm="1">
        <f t="array" ref="C295">_xlfn._xlws.FILTER(ProductCost!$B$2:$B$24, (ProductCost!$A$2:$A$24=CustomerOrder!C295)*(ProductCost!$C$2:$C$24&lt;=CustomerOrder!D295)*(CustomerOrder!D295&lt;=ProductCost!$D$2:$D$24))</f>
        <v>11.9</v>
      </c>
      <c r="D295" s="21">
        <f>CustomerOrder!F295*OrderCost!$C295</f>
        <v>8211</v>
      </c>
    </row>
    <row r="296" spans="1:4" x14ac:dyDescent="0.3">
      <c r="A296" s="27" t="s">
        <v>383</v>
      </c>
      <c r="B296" s="18">
        <f>100+_xlfn.CEILING.MATH(CustomerOrder!F296/250)*50</f>
        <v>300</v>
      </c>
      <c r="C296" s="18" cm="1">
        <f t="array" ref="C296">_xlfn._xlws.FILTER(ProductCost!$B$2:$B$24, (ProductCost!$A$2:$A$24=CustomerOrder!C296)*(ProductCost!$C$2:$C$24&lt;=CustomerOrder!D296)*(CustomerOrder!D296&lt;=ProductCost!$D$2:$D$24))</f>
        <v>11.9</v>
      </c>
      <c r="D296" s="18">
        <f>CustomerOrder!F296*OrderCost!$C296</f>
        <v>9222.5</v>
      </c>
    </row>
    <row r="297" spans="1:4" x14ac:dyDescent="0.3">
      <c r="A297" s="31" t="s">
        <v>384</v>
      </c>
      <c r="B297" s="21">
        <f>100+_xlfn.CEILING.MATH(CustomerOrder!F297/250)*50</f>
        <v>350</v>
      </c>
      <c r="C297" s="21" cm="1">
        <f t="array" ref="C297">_xlfn._xlws.FILTER(ProductCost!$B$2:$B$24, (ProductCost!$A$2:$A$24=CustomerOrder!C297)*(ProductCost!$C$2:$C$24&lt;=CustomerOrder!D297)*(CustomerOrder!D297&lt;=ProductCost!$D$2:$D$24))</f>
        <v>11.9</v>
      </c>
      <c r="D297" s="21">
        <f>CustomerOrder!F297*OrderCost!$C297</f>
        <v>14541.800000000001</v>
      </c>
    </row>
    <row r="298" spans="1:4" x14ac:dyDescent="0.3">
      <c r="A298" s="27" t="s">
        <v>385</v>
      </c>
      <c r="B298" s="18">
        <f>100+_xlfn.CEILING.MATH(CustomerOrder!F298/250)*50</f>
        <v>250</v>
      </c>
      <c r="C298" s="18" cm="1">
        <f t="array" ref="C298">_xlfn._xlws.FILTER(ProductCost!$B$2:$B$24, (ProductCost!$A$2:$A$24=CustomerOrder!C298)*(ProductCost!$C$2:$C$24&lt;=CustomerOrder!D298)*(CustomerOrder!D298&lt;=ProductCost!$D$2:$D$24))</f>
        <v>11.9</v>
      </c>
      <c r="D298" s="18">
        <f>CustomerOrder!F298*OrderCost!$C298</f>
        <v>6390.3</v>
      </c>
    </row>
    <row r="299" spans="1:4" x14ac:dyDescent="0.3">
      <c r="A299" s="31" t="s">
        <v>386</v>
      </c>
      <c r="B299" s="21">
        <f>100+_xlfn.CEILING.MATH(CustomerOrder!F299/250)*50</f>
        <v>350</v>
      </c>
      <c r="C299" s="21" cm="1">
        <f t="array" ref="C299">_xlfn._xlws.FILTER(ProductCost!$B$2:$B$24, (ProductCost!$A$2:$A$24=CustomerOrder!C299)*(ProductCost!$C$2:$C$24&lt;=CustomerOrder!D299)*(CustomerOrder!D299&lt;=ProductCost!$D$2:$D$24))</f>
        <v>11.9</v>
      </c>
      <c r="D299" s="21">
        <f>CustomerOrder!F299*OrderCost!$C299</f>
        <v>14637</v>
      </c>
    </row>
    <row r="300" spans="1:4" x14ac:dyDescent="0.3">
      <c r="A300" s="27" t="s">
        <v>387</v>
      </c>
      <c r="B300" s="18">
        <f>100+_xlfn.CEILING.MATH(CustomerOrder!F300/250)*50</f>
        <v>150</v>
      </c>
      <c r="C300" s="18" cm="1">
        <f t="array" ref="C300">_xlfn._xlws.FILTER(ProductCost!$B$2:$B$24, (ProductCost!$A$2:$A$24=CustomerOrder!C300)*(ProductCost!$C$2:$C$24&lt;=CustomerOrder!D300)*(CustomerOrder!D300&lt;=ProductCost!$D$2:$D$24))</f>
        <v>11</v>
      </c>
      <c r="D300" s="18">
        <f>CustomerOrder!F300*OrderCost!$C300</f>
        <v>891</v>
      </c>
    </row>
    <row r="301" spans="1:4" x14ac:dyDescent="0.3">
      <c r="A301" s="31" t="s">
        <v>388</v>
      </c>
      <c r="B301" s="21">
        <f>100+_xlfn.CEILING.MATH(CustomerOrder!F301/250)*50</f>
        <v>150</v>
      </c>
      <c r="C301" s="21" cm="1">
        <f t="array" ref="C301">_xlfn._xlws.FILTER(ProductCost!$B$2:$B$24, (ProductCost!$A$2:$A$24=CustomerOrder!C301)*(ProductCost!$C$2:$C$24&lt;=CustomerOrder!D301)*(CustomerOrder!D301&lt;=ProductCost!$D$2:$D$24))</f>
        <v>11</v>
      </c>
      <c r="D301" s="21">
        <f>CustomerOrder!F301*OrderCost!$C301</f>
        <v>616</v>
      </c>
    </row>
    <row r="302" spans="1:4" x14ac:dyDescent="0.3">
      <c r="A302" s="27" t="s">
        <v>389</v>
      </c>
      <c r="B302" s="18">
        <f>100+_xlfn.CEILING.MATH(CustomerOrder!F302/250)*50</f>
        <v>200</v>
      </c>
      <c r="C302" s="18" cm="1">
        <f t="array" ref="C302">_xlfn._xlws.FILTER(ProductCost!$B$2:$B$24, (ProductCost!$A$2:$A$24=CustomerOrder!C302)*(ProductCost!$C$2:$C$24&lt;=CustomerOrder!D302)*(CustomerOrder!D302&lt;=ProductCost!$D$2:$D$24))</f>
        <v>11</v>
      </c>
      <c r="D302" s="18">
        <f>CustomerOrder!F302*OrderCost!$C302</f>
        <v>3927</v>
      </c>
    </row>
    <row r="303" spans="1:4" x14ac:dyDescent="0.3">
      <c r="A303" s="31" t="s">
        <v>390</v>
      </c>
      <c r="B303" s="21">
        <f>100+_xlfn.CEILING.MATH(CustomerOrder!F303/250)*50</f>
        <v>200</v>
      </c>
      <c r="C303" s="21" cm="1">
        <f t="array" ref="C303">_xlfn._xlws.FILTER(ProductCost!$B$2:$B$24, (ProductCost!$A$2:$A$24=CustomerOrder!C303)*(ProductCost!$C$2:$C$24&lt;=CustomerOrder!D303)*(CustomerOrder!D303&lt;=ProductCost!$D$2:$D$24))</f>
        <v>11</v>
      </c>
      <c r="D303" s="21">
        <f>CustomerOrder!F303*OrderCost!$C303</f>
        <v>4741</v>
      </c>
    </row>
    <row r="304" spans="1:4" x14ac:dyDescent="0.3">
      <c r="A304" s="27" t="s">
        <v>391</v>
      </c>
      <c r="B304" s="18">
        <f>100+_xlfn.CEILING.MATH(CustomerOrder!F304/250)*50</f>
        <v>250</v>
      </c>
      <c r="C304" s="18" cm="1">
        <f t="array" ref="C304">_xlfn._xlws.FILTER(ProductCost!$B$2:$B$24, (ProductCost!$A$2:$A$24=CustomerOrder!C304)*(ProductCost!$C$2:$C$24&lt;=CustomerOrder!D304)*(CustomerOrder!D304&lt;=ProductCost!$D$2:$D$24))</f>
        <v>11</v>
      </c>
      <c r="D304" s="18">
        <f>CustomerOrder!F304*OrderCost!$C304</f>
        <v>6160</v>
      </c>
    </row>
    <row r="305" spans="1:4" x14ac:dyDescent="0.3">
      <c r="A305" s="31" t="s">
        <v>392</v>
      </c>
      <c r="B305" s="21">
        <f>100+_xlfn.CEILING.MATH(CustomerOrder!F305/250)*50</f>
        <v>150</v>
      </c>
      <c r="C305" s="21" cm="1">
        <f t="array" ref="C305">_xlfn._xlws.FILTER(ProductCost!$B$2:$B$24, (ProductCost!$A$2:$A$24=CustomerOrder!C305)*(ProductCost!$C$2:$C$24&lt;=CustomerOrder!D305)*(CustomerOrder!D305&lt;=ProductCost!$D$2:$D$24))</f>
        <v>11.3</v>
      </c>
      <c r="D305" s="21">
        <f>CustomerOrder!F305*OrderCost!$C305</f>
        <v>2712</v>
      </c>
    </row>
    <row r="306" spans="1:4" x14ac:dyDescent="0.3">
      <c r="A306" s="27" t="s">
        <v>393</v>
      </c>
      <c r="B306" s="18">
        <f>100+_xlfn.CEILING.MATH(CustomerOrder!F306/250)*50</f>
        <v>250</v>
      </c>
      <c r="C306" s="18" cm="1">
        <f t="array" ref="C306">_xlfn._xlws.FILTER(ProductCost!$B$2:$B$24, (ProductCost!$A$2:$A$24=CustomerOrder!C306)*(ProductCost!$C$2:$C$24&lt;=CustomerOrder!D306)*(CustomerOrder!D306&lt;=ProductCost!$D$2:$D$24))</f>
        <v>11.3</v>
      </c>
      <c r="D306" s="18">
        <f>CustomerOrder!F306*OrderCost!$C306</f>
        <v>6135.9000000000005</v>
      </c>
    </row>
    <row r="307" spans="1:4" x14ac:dyDescent="0.3">
      <c r="A307" s="31" t="s">
        <v>394</v>
      </c>
      <c r="B307" s="21">
        <f>100+_xlfn.CEILING.MATH(CustomerOrder!F307/250)*50</f>
        <v>300</v>
      </c>
      <c r="C307" s="21" cm="1">
        <f t="array" ref="C307">_xlfn._xlws.FILTER(ProductCost!$B$2:$B$24, (ProductCost!$A$2:$A$24=CustomerOrder!C307)*(ProductCost!$C$2:$C$24&lt;=CustomerOrder!D307)*(CustomerOrder!D307&lt;=ProductCost!$D$2:$D$24))</f>
        <v>11.3</v>
      </c>
      <c r="D307" s="21">
        <f>CustomerOrder!F307*OrderCost!$C307</f>
        <v>10768.900000000001</v>
      </c>
    </row>
    <row r="308" spans="1:4" x14ac:dyDescent="0.3">
      <c r="A308" s="27" t="s">
        <v>395</v>
      </c>
      <c r="B308" s="18">
        <f>100+_xlfn.CEILING.MATH(CustomerOrder!F308/250)*50</f>
        <v>300</v>
      </c>
      <c r="C308" s="18" cm="1">
        <f t="array" ref="C308">_xlfn._xlws.FILTER(ProductCost!$B$2:$B$24, (ProductCost!$A$2:$A$24=CustomerOrder!C308)*(ProductCost!$C$2:$C$24&lt;=CustomerOrder!D308)*(CustomerOrder!D308&lt;=ProductCost!$D$2:$D$24))</f>
        <v>11.3</v>
      </c>
      <c r="D308" s="18">
        <f>CustomerOrder!F308*OrderCost!$C308</f>
        <v>8949.6</v>
      </c>
    </row>
    <row r="309" spans="1:4" x14ac:dyDescent="0.3">
      <c r="A309" s="31" t="s">
        <v>396</v>
      </c>
      <c r="B309" s="21">
        <f>100+_xlfn.CEILING.MATH(CustomerOrder!F309/250)*50</f>
        <v>200</v>
      </c>
      <c r="C309" s="21" cm="1">
        <f t="array" ref="C309">_xlfn._xlws.FILTER(ProductCost!$B$2:$B$24, (ProductCost!$A$2:$A$24=CustomerOrder!C309)*(ProductCost!$C$2:$C$24&lt;=CustomerOrder!D309)*(CustomerOrder!D309&lt;=ProductCost!$D$2:$D$24))</f>
        <v>11.3</v>
      </c>
      <c r="D309" s="21">
        <f>CustomerOrder!F309*OrderCost!$C309</f>
        <v>4813.8</v>
      </c>
    </row>
    <row r="310" spans="1:4" x14ac:dyDescent="0.3">
      <c r="A310" s="27" t="s">
        <v>397</v>
      </c>
      <c r="B310" s="18">
        <f>100+_xlfn.CEILING.MATH(CustomerOrder!F310/250)*50</f>
        <v>350</v>
      </c>
      <c r="C310" s="18" cm="1">
        <f t="array" ref="C310">_xlfn._xlws.FILTER(ProductCost!$B$2:$B$24, (ProductCost!$A$2:$A$24=CustomerOrder!C310)*(ProductCost!$C$2:$C$24&lt;=CustomerOrder!D310)*(CustomerOrder!D310&lt;=ProductCost!$D$2:$D$24))</f>
        <v>11.3</v>
      </c>
      <c r="D310" s="18">
        <f>CustomerOrder!F310*OrderCost!$C310</f>
        <v>12023.2</v>
      </c>
    </row>
    <row r="311" spans="1:4" x14ac:dyDescent="0.3">
      <c r="A311" s="31" t="s">
        <v>398</v>
      </c>
      <c r="B311" s="21">
        <f>100+_xlfn.CEILING.MATH(CustomerOrder!F311/250)*50</f>
        <v>300</v>
      </c>
      <c r="C311" s="21" cm="1">
        <f t="array" ref="C311">_xlfn._xlws.FILTER(ProductCost!$B$2:$B$24, (ProductCost!$A$2:$A$24=CustomerOrder!C311)*(ProductCost!$C$2:$C$24&lt;=CustomerOrder!D311)*(CustomerOrder!D311&lt;=ProductCost!$D$2:$D$24))</f>
        <v>11.5</v>
      </c>
      <c r="D311" s="21">
        <f>CustomerOrder!F311*OrderCost!$C311</f>
        <v>11086</v>
      </c>
    </row>
    <row r="312" spans="1:4" x14ac:dyDescent="0.3">
      <c r="A312" s="27" t="s">
        <v>399</v>
      </c>
      <c r="B312" s="18">
        <f>100+_xlfn.CEILING.MATH(CustomerOrder!F312/250)*50</f>
        <v>300</v>
      </c>
      <c r="C312" s="18" cm="1">
        <f t="array" ref="C312">_xlfn._xlws.FILTER(ProductCost!$B$2:$B$24, (ProductCost!$A$2:$A$24=CustomerOrder!C312)*(ProductCost!$C$2:$C$24&lt;=CustomerOrder!D312)*(CustomerOrder!D312&lt;=ProductCost!$D$2:$D$24))</f>
        <v>11.5</v>
      </c>
      <c r="D312" s="18">
        <f>CustomerOrder!F312*OrderCost!$C312</f>
        <v>9062</v>
      </c>
    </row>
    <row r="313" spans="1:4" x14ac:dyDescent="0.3">
      <c r="A313" s="31" t="s">
        <v>400</v>
      </c>
      <c r="B313" s="21">
        <f>100+_xlfn.CEILING.MATH(CustomerOrder!F313/250)*50</f>
        <v>450</v>
      </c>
      <c r="C313" s="21" cm="1">
        <f t="array" ref="C313">_xlfn._xlws.FILTER(ProductCost!$B$2:$B$24, (ProductCost!$A$2:$A$24=CustomerOrder!C313)*(ProductCost!$C$2:$C$24&lt;=CustomerOrder!D313)*(CustomerOrder!D313&lt;=ProductCost!$D$2:$D$24))</f>
        <v>11.5</v>
      </c>
      <c r="D313" s="21">
        <f>CustomerOrder!F313*OrderCost!$C313</f>
        <v>18871.5</v>
      </c>
    </row>
    <row r="314" spans="1:4" x14ac:dyDescent="0.3">
      <c r="A314" s="27" t="s">
        <v>401</v>
      </c>
      <c r="B314" s="18">
        <f>100+_xlfn.CEILING.MATH(CustomerOrder!F314/250)*50</f>
        <v>250</v>
      </c>
      <c r="C314" s="18" cm="1">
        <f t="array" ref="C314">_xlfn._xlws.FILTER(ProductCost!$B$2:$B$24, (ProductCost!$A$2:$A$24=CustomerOrder!C314)*(ProductCost!$C$2:$C$24&lt;=CustomerOrder!D314)*(CustomerOrder!D314&lt;=ProductCost!$D$2:$D$24))</f>
        <v>11.5</v>
      </c>
      <c r="D314" s="18">
        <f>CustomerOrder!F314*OrderCost!$C314</f>
        <v>6451.5</v>
      </c>
    </row>
    <row r="315" spans="1:4" x14ac:dyDescent="0.3">
      <c r="A315" s="31" t="s">
        <v>402</v>
      </c>
      <c r="B315" s="21">
        <f>100+_xlfn.CEILING.MATH(CustomerOrder!F315/250)*50</f>
        <v>350</v>
      </c>
      <c r="C315" s="21" cm="1">
        <f t="array" ref="C315">_xlfn._xlws.FILTER(ProductCost!$B$2:$B$24, (ProductCost!$A$2:$A$24=CustomerOrder!C315)*(ProductCost!$C$2:$C$24&lt;=CustomerOrder!D315)*(CustomerOrder!D315&lt;=ProductCost!$D$2:$D$24))</f>
        <v>11.5</v>
      </c>
      <c r="D315" s="21">
        <f>CustomerOrder!F315*OrderCost!$C315</f>
        <v>13581.5</v>
      </c>
    </row>
    <row r="316" spans="1:4" x14ac:dyDescent="0.3">
      <c r="A316" s="27" t="s">
        <v>403</v>
      </c>
      <c r="B316" s="18">
        <f>100+_xlfn.CEILING.MATH(CustomerOrder!F316/250)*50</f>
        <v>250</v>
      </c>
      <c r="C316" s="18" cm="1">
        <f t="array" ref="C316">_xlfn._xlws.FILTER(ProductCost!$B$2:$B$24, (ProductCost!$A$2:$A$24=CustomerOrder!C316)*(ProductCost!$C$2:$C$24&lt;=CustomerOrder!D316)*(CustomerOrder!D316&lt;=ProductCost!$D$2:$D$24))</f>
        <v>11.5</v>
      </c>
      <c r="D316" s="18">
        <f>CustomerOrder!F316*OrderCost!$C316</f>
        <v>6739</v>
      </c>
    </row>
    <row r="317" spans="1:4" x14ac:dyDescent="0.3">
      <c r="A317" s="31" t="s">
        <v>404</v>
      </c>
      <c r="B317" s="21">
        <f>100+_xlfn.CEILING.MATH(CustomerOrder!F317/250)*50</f>
        <v>300</v>
      </c>
      <c r="C317" s="21" cm="1">
        <f t="array" ref="C317">_xlfn._xlws.FILTER(ProductCost!$B$2:$B$24, (ProductCost!$A$2:$A$24=CustomerOrder!C317)*(ProductCost!$C$2:$C$24&lt;=CustomerOrder!D317)*(CustomerOrder!D317&lt;=ProductCost!$D$2:$D$24))</f>
        <v>11.5</v>
      </c>
      <c r="D317" s="21">
        <f>CustomerOrder!F317*OrderCost!$C317</f>
        <v>11373.5</v>
      </c>
    </row>
    <row r="318" spans="1:4" x14ac:dyDescent="0.3">
      <c r="A318" s="27" t="s">
        <v>405</v>
      </c>
      <c r="B318" s="18">
        <f>100+_xlfn.CEILING.MATH(CustomerOrder!F318/250)*50</f>
        <v>150</v>
      </c>
      <c r="C318" s="18" cm="1">
        <f t="array" ref="C318">_xlfn._xlws.FILTER(ProductCost!$B$2:$B$24, (ProductCost!$A$2:$A$24=CustomerOrder!C318)*(ProductCost!$C$2:$C$24&lt;=CustomerOrder!D318)*(CustomerOrder!D318&lt;=ProductCost!$D$2:$D$24))</f>
        <v>12</v>
      </c>
      <c r="D318" s="18">
        <f>CustomerOrder!F318*OrderCost!$C318</f>
        <v>864</v>
      </c>
    </row>
    <row r="319" spans="1:4" x14ac:dyDescent="0.3">
      <c r="A319" s="31" t="s">
        <v>406</v>
      </c>
      <c r="B319" s="21">
        <f>100+_xlfn.CEILING.MATH(CustomerOrder!F319/250)*50</f>
        <v>150</v>
      </c>
      <c r="C319" s="21" cm="1">
        <f t="array" ref="C319">_xlfn._xlws.FILTER(ProductCost!$B$2:$B$24, (ProductCost!$A$2:$A$24=CustomerOrder!C319)*(ProductCost!$C$2:$C$24&lt;=CustomerOrder!D319)*(CustomerOrder!D319&lt;=ProductCost!$D$2:$D$24))</f>
        <v>12</v>
      </c>
      <c r="D319" s="21">
        <f>CustomerOrder!F319*OrderCost!$C319</f>
        <v>816</v>
      </c>
    </row>
    <row r="320" spans="1:4" x14ac:dyDescent="0.3">
      <c r="A320" s="27" t="s">
        <v>407</v>
      </c>
      <c r="B320" s="18">
        <f>100+_xlfn.CEILING.MATH(CustomerOrder!F320/250)*50</f>
        <v>250</v>
      </c>
      <c r="C320" s="18" cm="1">
        <f t="array" ref="C320">_xlfn._xlws.FILTER(ProductCost!$B$2:$B$24, (ProductCost!$A$2:$A$24=CustomerOrder!C320)*(ProductCost!$C$2:$C$24&lt;=CustomerOrder!D320)*(CustomerOrder!D320&lt;=ProductCost!$D$2:$D$24))</f>
        <v>12</v>
      </c>
      <c r="D320" s="18">
        <f>CustomerOrder!F320*OrderCost!$C320</f>
        <v>8736</v>
      </c>
    </row>
    <row r="321" spans="1:4" x14ac:dyDescent="0.3">
      <c r="A321" s="31" t="s">
        <v>408</v>
      </c>
      <c r="B321" s="21">
        <f>100+_xlfn.CEILING.MATH(CustomerOrder!F321/250)*50</f>
        <v>200</v>
      </c>
      <c r="C321" s="21" cm="1">
        <f t="array" ref="C321">_xlfn._xlws.FILTER(ProductCost!$B$2:$B$24, (ProductCost!$A$2:$A$24=CustomerOrder!C321)*(ProductCost!$C$2:$C$24&lt;=CustomerOrder!D321)*(CustomerOrder!D321&lt;=ProductCost!$D$2:$D$24))</f>
        <v>12</v>
      </c>
      <c r="D321" s="21">
        <f>CustomerOrder!F321*OrderCost!$C321</f>
        <v>5184</v>
      </c>
    </row>
    <row r="322" spans="1:4" x14ac:dyDescent="0.3">
      <c r="A322" s="27" t="s">
        <v>409</v>
      </c>
      <c r="B322" s="18">
        <f>100+_xlfn.CEILING.MATH(CustomerOrder!F322/250)*50</f>
        <v>300</v>
      </c>
      <c r="C322" s="18" cm="1">
        <f t="array" ref="C322">_xlfn._xlws.FILTER(ProductCost!$B$2:$B$24, (ProductCost!$A$2:$A$24=CustomerOrder!C322)*(ProductCost!$C$2:$C$24&lt;=CustomerOrder!D322)*(CustomerOrder!D322&lt;=ProductCost!$D$2:$D$24))</f>
        <v>12</v>
      </c>
      <c r="D322" s="18">
        <f>CustomerOrder!F322*OrderCost!$C322</f>
        <v>9132</v>
      </c>
    </row>
    <row r="323" spans="1:4" x14ac:dyDescent="0.3">
      <c r="A323" s="31" t="s">
        <v>410</v>
      </c>
      <c r="B323" s="21">
        <f>100+_xlfn.CEILING.MATH(CustomerOrder!F323/250)*50</f>
        <v>200</v>
      </c>
      <c r="C323" s="21" cm="1">
        <f t="array" ref="C323">_xlfn._xlws.FILTER(ProductCost!$B$2:$B$24, (ProductCost!$A$2:$A$24=CustomerOrder!C323)*(ProductCost!$C$2:$C$24&lt;=CustomerOrder!D323)*(CustomerOrder!D323&lt;=ProductCost!$D$2:$D$24))</f>
        <v>11</v>
      </c>
      <c r="D323" s="21">
        <f>CustomerOrder!F323*OrderCost!$C323</f>
        <v>4202</v>
      </c>
    </row>
    <row r="324" spans="1:4" x14ac:dyDescent="0.3">
      <c r="A324" s="27" t="s">
        <v>411</v>
      </c>
      <c r="B324" s="18">
        <f>100+_xlfn.CEILING.MATH(CustomerOrder!F324/250)*50</f>
        <v>300</v>
      </c>
      <c r="C324" s="18" cm="1">
        <f t="array" ref="C324">_xlfn._xlws.FILTER(ProductCost!$B$2:$B$24, (ProductCost!$A$2:$A$24=CustomerOrder!C324)*(ProductCost!$C$2:$C$24&lt;=CustomerOrder!D324)*(CustomerOrder!D324&lt;=ProductCost!$D$2:$D$24))</f>
        <v>11</v>
      </c>
      <c r="D324" s="18">
        <f>CustomerOrder!F324*OrderCost!$C324</f>
        <v>10714</v>
      </c>
    </row>
    <row r="325" spans="1:4" x14ac:dyDescent="0.3">
      <c r="A325" s="31" t="s">
        <v>412</v>
      </c>
      <c r="B325" s="21">
        <f>100+_xlfn.CEILING.MATH(CustomerOrder!F325/250)*50</f>
        <v>400</v>
      </c>
      <c r="C325" s="21" cm="1">
        <f t="array" ref="C325">_xlfn._xlws.FILTER(ProductCost!$B$2:$B$24, (ProductCost!$A$2:$A$24=CustomerOrder!C325)*(ProductCost!$C$2:$C$24&lt;=CustomerOrder!D325)*(CustomerOrder!D325&lt;=ProductCost!$D$2:$D$24))</f>
        <v>11</v>
      </c>
      <c r="D325" s="21">
        <f>CustomerOrder!F325*OrderCost!$C325</f>
        <v>14916</v>
      </c>
    </row>
    <row r="326" spans="1:4" x14ac:dyDescent="0.3">
      <c r="A326" s="27" t="s">
        <v>413</v>
      </c>
      <c r="B326" s="18">
        <f>100+_xlfn.CEILING.MATH(CustomerOrder!F326/250)*50</f>
        <v>300</v>
      </c>
      <c r="C326" s="18" cm="1">
        <f t="array" ref="C326">_xlfn._xlws.FILTER(ProductCost!$B$2:$B$24, (ProductCost!$A$2:$A$24=CustomerOrder!C326)*(ProductCost!$C$2:$C$24&lt;=CustomerOrder!D326)*(CustomerOrder!D326&lt;=ProductCost!$D$2:$D$24))</f>
        <v>11</v>
      </c>
      <c r="D326" s="18">
        <f>CustomerOrder!F326*OrderCost!$C326</f>
        <v>8294</v>
      </c>
    </row>
    <row r="327" spans="1:4" x14ac:dyDescent="0.3">
      <c r="A327" s="31" t="s">
        <v>414</v>
      </c>
      <c r="B327" s="21">
        <f>100+_xlfn.CEILING.MATH(CustomerOrder!F327/250)*50</f>
        <v>200</v>
      </c>
      <c r="C327" s="21" cm="1">
        <f t="array" ref="C327">_xlfn._xlws.FILTER(ProductCost!$B$2:$B$24, (ProductCost!$A$2:$A$24=CustomerOrder!C327)*(ProductCost!$C$2:$C$24&lt;=CustomerOrder!D327)*(CustomerOrder!D327&lt;=ProductCost!$D$2:$D$24))</f>
        <v>11</v>
      </c>
      <c r="D327" s="21">
        <f>CustomerOrder!F327*OrderCost!$C327</f>
        <v>3993</v>
      </c>
    </row>
    <row r="328" spans="1:4" x14ac:dyDescent="0.3">
      <c r="A328" s="27" t="s">
        <v>415</v>
      </c>
      <c r="B328" s="18">
        <f>100+_xlfn.CEILING.MATH(CustomerOrder!F328/250)*50</f>
        <v>350</v>
      </c>
      <c r="C328" s="18" cm="1">
        <f t="array" ref="C328">_xlfn._xlws.FILTER(ProductCost!$B$2:$B$24, (ProductCost!$A$2:$A$24=CustomerOrder!C328)*(ProductCost!$C$2:$C$24&lt;=CustomerOrder!D328)*(CustomerOrder!D328&lt;=ProductCost!$D$2:$D$24))</f>
        <v>11</v>
      </c>
      <c r="D328" s="18">
        <f>CustomerOrder!F328*OrderCost!$C328</f>
        <v>13596</v>
      </c>
    </row>
    <row r="329" spans="1:4" x14ac:dyDescent="0.3">
      <c r="A329" s="31" t="s">
        <v>416</v>
      </c>
      <c r="B329" s="21">
        <f>100+_xlfn.CEILING.MATH(CustomerOrder!F329/250)*50</f>
        <v>400</v>
      </c>
      <c r="C329" s="21" cm="1">
        <f t="array" ref="C329">_xlfn._xlws.FILTER(ProductCost!$B$2:$B$24, (ProductCost!$A$2:$A$24=CustomerOrder!C329)*(ProductCost!$C$2:$C$24&lt;=CustomerOrder!D329)*(CustomerOrder!D329&lt;=ProductCost!$D$2:$D$24))</f>
        <v>11.8</v>
      </c>
      <c r="D329" s="21">
        <f>CustomerOrder!F329*OrderCost!$C329</f>
        <v>16767.8</v>
      </c>
    </row>
    <row r="330" spans="1:4" x14ac:dyDescent="0.3">
      <c r="A330" s="27" t="s">
        <v>417</v>
      </c>
      <c r="B330" s="18">
        <f>100+_xlfn.CEILING.MATH(CustomerOrder!F330/250)*50</f>
        <v>350</v>
      </c>
      <c r="C330" s="18" cm="1">
        <f t="array" ref="C330">_xlfn._xlws.FILTER(ProductCost!$B$2:$B$24, (ProductCost!$A$2:$A$24=CustomerOrder!C330)*(ProductCost!$C$2:$C$24&lt;=CustomerOrder!D330)*(CustomerOrder!D330&lt;=ProductCost!$D$2:$D$24))</f>
        <v>11.8</v>
      </c>
      <c r="D330" s="18">
        <f>CustomerOrder!F330*OrderCost!$C330</f>
        <v>14289.800000000001</v>
      </c>
    </row>
    <row r="331" spans="1:4" x14ac:dyDescent="0.3">
      <c r="A331" s="31" t="s">
        <v>418</v>
      </c>
      <c r="B331" s="21">
        <f>100+_xlfn.CEILING.MATH(CustomerOrder!F331/250)*50</f>
        <v>500</v>
      </c>
      <c r="C331" s="21" cm="1">
        <f t="array" ref="C331">_xlfn._xlws.FILTER(ProductCost!$B$2:$B$24, (ProductCost!$A$2:$A$24=CustomerOrder!C331)*(ProductCost!$C$2:$C$24&lt;=CustomerOrder!D331)*(CustomerOrder!D331&lt;=ProductCost!$D$2:$D$24))</f>
        <v>11.8</v>
      </c>
      <c r="D331" s="21">
        <f>CustomerOrder!F331*OrderCost!$C331</f>
        <v>22125</v>
      </c>
    </row>
    <row r="332" spans="1:4" x14ac:dyDescent="0.3">
      <c r="A332" s="27" t="s">
        <v>419</v>
      </c>
      <c r="B332" s="18">
        <f>100+_xlfn.CEILING.MATH(CustomerOrder!F332/250)*50</f>
        <v>350</v>
      </c>
      <c r="C332" s="18" cm="1">
        <f t="array" ref="C332">_xlfn._xlws.FILTER(ProductCost!$B$2:$B$24, (ProductCost!$A$2:$A$24=CustomerOrder!C332)*(ProductCost!$C$2:$C$24&lt;=CustomerOrder!D332)*(CustomerOrder!D332&lt;=ProductCost!$D$2:$D$24))</f>
        <v>11.8</v>
      </c>
      <c r="D332" s="18">
        <f>CustomerOrder!F332*OrderCost!$C332</f>
        <v>11847.2</v>
      </c>
    </row>
    <row r="333" spans="1:4" x14ac:dyDescent="0.3">
      <c r="A333" s="31" t="s">
        <v>420</v>
      </c>
      <c r="B333" s="21">
        <f>100+_xlfn.CEILING.MATH(CustomerOrder!F333/250)*50</f>
        <v>400</v>
      </c>
      <c r="C333" s="21" cm="1">
        <f t="array" ref="C333">_xlfn._xlws.FILTER(ProductCost!$B$2:$B$24, (ProductCost!$A$2:$A$24=CustomerOrder!C333)*(ProductCost!$C$2:$C$24&lt;=CustomerOrder!D333)*(CustomerOrder!D333&lt;=ProductCost!$D$2:$D$24))</f>
        <v>11.8</v>
      </c>
      <c r="D333" s="21">
        <f>CustomerOrder!F333*OrderCost!$C333</f>
        <v>16284.000000000002</v>
      </c>
    </row>
    <row r="334" spans="1:4" x14ac:dyDescent="0.3">
      <c r="A334" s="27" t="s">
        <v>421</v>
      </c>
      <c r="B334" s="18">
        <f>100+_xlfn.CEILING.MATH(CustomerOrder!F334/250)*50</f>
        <v>300</v>
      </c>
      <c r="C334" s="18" cm="1">
        <f t="array" ref="C334">_xlfn._xlws.FILTER(ProductCost!$B$2:$B$24, (ProductCost!$A$2:$A$24=CustomerOrder!C334)*(ProductCost!$C$2:$C$24&lt;=CustomerOrder!D334)*(CustomerOrder!D334&lt;=ProductCost!$D$2:$D$24))</f>
        <v>11.8</v>
      </c>
      <c r="D334" s="18">
        <f>CustomerOrder!F334*OrderCost!$C334</f>
        <v>9640.6</v>
      </c>
    </row>
    <row r="335" spans="1:4" x14ac:dyDescent="0.3">
      <c r="A335" s="31" t="s">
        <v>422</v>
      </c>
      <c r="B335" s="21">
        <f>100+_xlfn.CEILING.MATH(CustomerOrder!F335/250)*50</f>
        <v>200</v>
      </c>
      <c r="C335" s="21" cm="1">
        <f t="array" ref="C335">_xlfn._xlws.FILTER(ProductCost!$B$2:$B$24, (ProductCost!$A$2:$A$24=CustomerOrder!C335)*(ProductCost!$C$2:$C$24&lt;=CustomerOrder!D335)*(CustomerOrder!D335&lt;=ProductCost!$D$2:$D$24))</f>
        <v>11.8</v>
      </c>
      <c r="D335" s="21">
        <f>CustomerOrder!F335*OrderCost!$C335</f>
        <v>5864.6</v>
      </c>
    </row>
    <row r="336" spans="1:4" x14ac:dyDescent="0.3">
      <c r="A336" s="27" t="s">
        <v>423</v>
      </c>
      <c r="B336" s="18">
        <f>100+_xlfn.CEILING.MATH(CustomerOrder!F336/250)*50</f>
        <v>250</v>
      </c>
      <c r="C336" s="18" cm="1">
        <f t="array" ref="C336">_xlfn._xlws.FILTER(ProductCost!$B$2:$B$24, (ProductCost!$A$2:$A$24=CustomerOrder!C336)*(ProductCost!$C$2:$C$24&lt;=CustomerOrder!D336)*(CustomerOrder!D336&lt;=ProductCost!$D$2:$D$24))</f>
        <v>13.4</v>
      </c>
      <c r="D336" s="18">
        <f>CustomerOrder!F336*OrderCost!$C336</f>
        <v>8495.6</v>
      </c>
    </row>
    <row r="337" spans="1:4" x14ac:dyDescent="0.3">
      <c r="A337" s="31" t="s">
        <v>424</v>
      </c>
      <c r="B337" s="21">
        <f>100+_xlfn.CEILING.MATH(CustomerOrder!F337/250)*50</f>
        <v>450</v>
      </c>
      <c r="C337" s="21" cm="1">
        <f t="array" ref="C337">_xlfn._xlws.FILTER(ProductCost!$B$2:$B$24, (ProductCost!$A$2:$A$24=CustomerOrder!C337)*(ProductCost!$C$2:$C$24&lt;=CustomerOrder!D337)*(CustomerOrder!D337&lt;=ProductCost!$D$2:$D$24))</f>
        <v>13.6</v>
      </c>
      <c r="D337" s="21">
        <f>CustomerOrder!F337*OrderCost!$C337</f>
        <v>20427.2</v>
      </c>
    </row>
    <row r="338" spans="1:4" x14ac:dyDescent="0.3">
      <c r="A338" s="27" t="s">
        <v>425</v>
      </c>
      <c r="B338" s="18">
        <f>100+_xlfn.CEILING.MATH(CustomerOrder!F338/250)*50</f>
        <v>300</v>
      </c>
      <c r="C338" s="18" cm="1">
        <f t="array" ref="C338">_xlfn._xlws.FILTER(ProductCost!$B$2:$B$24, (ProductCost!$A$2:$A$24=CustomerOrder!C338)*(ProductCost!$C$2:$C$24&lt;=CustomerOrder!D338)*(CustomerOrder!D338&lt;=ProductCost!$D$2:$D$24))</f>
        <v>13.6</v>
      </c>
      <c r="D338" s="18">
        <f>CustomerOrder!F338*OrderCost!$C338</f>
        <v>10553.6</v>
      </c>
    </row>
    <row r="339" spans="1:4" x14ac:dyDescent="0.3">
      <c r="A339" s="31" t="s">
        <v>426</v>
      </c>
      <c r="B339" s="21">
        <f>100+_xlfn.CEILING.MATH(CustomerOrder!F339/250)*50</f>
        <v>250</v>
      </c>
      <c r="C339" s="21" cm="1">
        <f t="array" ref="C339">_xlfn._xlws.FILTER(ProductCost!$B$2:$B$24, (ProductCost!$A$2:$A$24=CustomerOrder!C339)*(ProductCost!$C$2:$C$24&lt;=CustomerOrder!D339)*(CustomerOrder!D339&lt;=ProductCost!$D$2:$D$24))</f>
        <v>13.6</v>
      </c>
      <c r="D339" s="21">
        <f>CustomerOrder!F339*OrderCost!$C339</f>
        <v>8459.1999999999989</v>
      </c>
    </row>
    <row r="340" spans="1:4" x14ac:dyDescent="0.3">
      <c r="A340" s="27" t="s">
        <v>427</v>
      </c>
      <c r="B340" s="18">
        <f>100+_xlfn.CEILING.MATH(CustomerOrder!F340/250)*50</f>
        <v>300</v>
      </c>
      <c r="C340" s="18" cm="1">
        <f t="array" ref="C340">_xlfn._xlws.FILTER(ProductCost!$B$2:$B$24, (ProductCost!$A$2:$A$24=CustomerOrder!C340)*(ProductCost!$C$2:$C$24&lt;=CustomerOrder!D340)*(CustomerOrder!D340&lt;=ProductCost!$D$2:$D$24))</f>
        <v>13.6</v>
      </c>
      <c r="D340" s="18">
        <f>CustomerOrder!F340*OrderCost!$C340</f>
        <v>12620.8</v>
      </c>
    </row>
    <row r="341" spans="1:4" x14ac:dyDescent="0.3">
      <c r="A341" s="31" t="s">
        <v>428</v>
      </c>
      <c r="B341" s="21">
        <f>100+_xlfn.CEILING.MATH(CustomerOrder!F341/250)*50</f>
        <v>400</v>
      </c>
      <c r="C341" s="21" cm="1">
        <f t="array" ref="C341">_xlfn._xlws.FILTER(ProductCost!$B$2:$B$24, (ProductCost!$A$2:$A$24=CustomerOrder!C341)*(ProductCost!$C$2:$C$24&lt;=CustomerOrder!D341)*(CustomerOrder!D341&lt;=ProductCost!$D$2:$D$24))</f>
        <v>13.6</v>
      </c>
      <c r="D341" s="21">
        <f>CustomerOrder!F341*OrderCost!$C341</f>
        <v>18808.8</v>
      </c>
    </row>
    <row r="342" spans="1:4" x14ac:dyDescent="0.3">
      <c r="A342" s="27" t="s">
        <v>429</v>
      </c>
      <c r="B342" s="18">
        <f>100+_xlfn.CEILING.MATH(CustomerOrder!F342/250)*50</f>
        <v>550</v>
      </c>
      <c r="C342" s="18" cm="1">
        <f t="array" ref="C342">_xlfn._xlws.FILTER(ProductCost!$B$2:$B$24, (ProductCost!$A$2:$A$24=CustomerOrder!C342)*(ProductCost!$C$2:$C$24&lt;=CustomerOrder!D342)*(CustomerOrder!D342&lt;=ProductCost!$D$2:$D$24))</f>
        <v>13.6</v>
      </c>
      <c r="D342" s="18">
        <f>CustomerOrder!F342*OrderCost!$C342</f>
        <v>28532.799999999999</v>
      </c>
    </row>
    <row r="343" spans="1:4" x14ac:dyDescent="0.3">
      <c r="A343" s="31" t="s">
        <v>430</v>
      </c>
      <c r="B343" s="21">
        <f>100+_xlfn.CEILING.MATH(CustomerOrder!F343/250)*50</f>
        <v>300</v>
      </c>
      <c r="C343" s="21" cm="1">
        <f t="array" ref="C343">_xlfn._xlws.FILTER(ProductCost!$B$2:$B$24, (ProductCost!$A$2:$A$24=CustomerOrder!C343)*(ProductCost!$C$2:$C$24&lt;=CustomerOrder!D343)*(CustomerOrder!D343&lt;=ProductCost!$D$2:$D$24))</f>
        <v>13.6</v>
      </c>
      <c r="D343" s="21">
        <f>CustomerOrder!F343*OrderCost!$C343</f>
        <v>13110.4</v>
      </c>
    </row>
    <row r="344" spans="1:4" x14ac:dyDescent="0.3">
      <c r="A344" s="27" t="s">
        <v>431</v>
      </c>
      <c r="B344" s="18">
        <f>100+_xlfn.CEILING.MATH(CustomerOrder!F344/250)*50</f>
        <v>150</v>
      </c>
      <c r="C344" s="18" cm="1">
        <f t="array" ref="C344">_xlfn._xlws.FILTER(ProductCost!$B$2:$B$24, (ProductCost!$A$2:$A$24=CustomerOrder!C344)*(ProductCost!$C$2:$C$24&lt;=CustomerOrder!D344)*(CustomerOrder!D344&lt;=ProductCost!$D$2:$D$24))</f>
        <v>12</v>
      </c>
      <c r="D344" s="18">
        <f>CustomerOrder!F344*OrderCost!$C344</f>
        <v>204</v>
      </c>
    </row>
    <row r="345" spans="1:4" x14ac:dyDescent="0.3">
      <c r="A345" s="31" t="s">
        <v>432</v>
      </c>
      <c r="B345" s="21">
        <f>100+_xlfn.CEILING.MATH(CustomerOrder!F345/250)*50</f>
        <v>150</v>
      </c>
      <c r="C345" s="21" cm="1">
        <f t="array" ref="C345">_xlfn._xlws.FILTER(ProductCost!$B$2:$B$24, (ProductCost!$A$2:$A$24=CustomerOrder!C345)*(ProductCost!$C$2:$C$24&lt;=CustomerOrder!D345)*(CustomerOrder!D345&lt;=ProductCost!$D$2:$D$24))</f>
        <v>11</v>
      </c>
      <c r="D345" s="21">
        <f>CustomerOrder!F345*OrderCost!$C345</f>
        <v>209</v>
      </c>
    </row>
    <row r="346" spans="1:4" x14ac:dyDescent="0.3">
      <c r="A346" s="27" t="s">
        <v>433</v>
      </c>
      <c r="B346" s="18">
        <f>100+_xlfn.CEILING.MATH(CustomerOrder!F346/250)*50</f>
        <v>150</v>
      </c>
      <c r="C346" s="18" cm="1">
        <f t="array" ref="C346">_xlfn._xlws.FILTER(ProductCost!$B$2:$B$24, (ProductCost!$A$2:$A$24=CustomerOrder!C346)*(ProductCost!$C$2:$C$24&lt;=CustomerOrder!D346)*(CustomerOrder!D346&lt;=ProductCost!$D$2:$D$24))</f>
        <v>12</v>
      </c>
      <c r="D346" s="18">
        <f>CustomerOrder!F346*OrderCost!$C346</f>
        <v>360</v>
      </c>
    </row>
    <row r="347" spans="1:4" x14ac:dyDescent="0.3">
      <c r="A347" s="31" t="s">
        <v>434</v>
      </c>
      <c r="B347" s="21">
        <f>100+_xlfn.CEILING.MATH(CustomerOrder!F347/250)*50</f>
        <v>150</v>
      </c>
      <c r="C347" s="21" cm="1">
        <f t="array" ref="C347">_xlfn._xlws.FILTER(ProductCost!$B$2:$B$24, (ProductCost!$A$2:$A$24=CustomerOrder!C347)*(ProductCost!$C$2:$C$24&lt;=CustomerOrder!D347)*(CustomerOrder!D347&lt;=ProductCost!$D$2:$D$24))</f>
        <v>12</v>
      </c>
      <c r="D347" s="21">
        <f>CustomerOrder!F347*OrderCost!$C347</f>
        <v>168</v>
      </c>
    </row>
    <row r="348" spans="1:4" x14ac:dyDescent="0.3">
      <c r="A348" s="27" t="s">
        <v>435</v>
      </c>
      <c r="B348" s="18">
        <f>100+_xlfn.CEILING.MATH(CustomerOrder!F348/250)*50</f>
        <v>150</v>
      </c>
      <c r="C348" s="18" cm="1">
        <f t="array" ref="C348">_xlfn._xlws.FILTER(ProductCost!$B$2:$B$24, (ProductCost!$A$2:$A$24=CustomerOrder!C348)*(ProductCost!$C$2:$C$24&lt;=CustomerOrder!D348)*(CustomerOrder!D348&lt;=ProductCost!$D$2:$D$24))</f>
        <v>12</v>
      </c>
      <c r="D348" s="18">
        <f>CustomerOrder!F348*OrderCost!$C348</f>
        <v>300</v>
      </c>
    </row>
    <row r="349" spans="1:4" x14ac:dyDescent="0.3">
      <c r="A349" s="31" t="s">
        <v>436</v>
      </c>
      <c r="B349" s="21">
        <f>100+_xlfn.CEILING.MATH(CustomerOrder!F349/250)*50</f>
        <v>150</v>
      </c>
      <c r="C349" s="21" cm="1">
        <f t="array" ref="C349">_xlfn._xlws.FILTER(ProductCost!$B$2:$B$24, (ProductCost!$A$2:$A$24=CustomerOrder!C349)*(ProductCost!$C$2:$C$24&lt;=CustomerOrder!D349)*(CustomerOrder!D349&lt;=ProductCost!$D$2:$D$24))</f>
        <v>12</v>
      </c>
      <c r="D349" s="21">
        <f>CustomerOrder!F349*OrderCost!$C349</f>
        <v>1584</v>
      </c>
    </row>
    <row r="350" spans="1:4" x14ac:dyDescent="0.3">
      <c r="A350" s="27" t="s">
        <v>437</v>
      </c>
      <c r="B350" s="18">
        <f>100+_xlfn.CEILING.MATH(CustomerOrder!F350/250)*50</f>
        <v>150</v>
      </c>
      <c r="C350" s="18" cm="1">
        <f t="array" ref="C350">_xlfn._xlws.FILTER(ProductCost!$B$2:$B$24, (ProductCost!$A$2:$A$24=CustomerOrder!C350)*(ProductCost!$C$2:$C$24&lt;=CustomerOrder!D350)*(CustomerOrder!D350&lt;=ProductCost!$D$2:$D$24))</f>
        <v>12</v>
      </c>
      <c r="D350" s="18">
        <f>CustomerOrder!F350*OrderCost!$C350</f>
        <v>1032</v>
      </c>
    </row>
    <row r="351" spans="1:4" x14ac:dyDescent="0.3">
      <c r="A351" s="31" t="s">
        <v>438</v>
      </c>
      <c r="B351" s="21">
        <f>100+_xlfn.CEILING.MATH(CustomerOrder!F351/250)*50</f>
        <v>150</v>
      </c>
      <c r="C351" s="21" cm="1">
        <f t="array" ref="C351">_xlfn._xlws.FILTER(ProductCost!$B$2:$B$24, (ProductCost!$A$2:$A$24=CustomerOrder!C351)*(ProductCost!$C$2:$C$24&lt;=CustomerOrder!D351)*(CustomerOrder!D351&lt;=ProductCost!$D$2:$D$24))</f>
        <v>12</v>
      </c>
      <c r="D351" s="21">
        <f>CustomerOrder!F351*OrderCost!$C351</f>
        <v>1284</v>
      </c>
    </row>
    <row r="352" spans="1:4" x14ac:dyDescent="0.3">
      <c r="A352" s="27" t="s">
        <v>439</v>
      </c>
      <c r="B352" s="18">
        <f>100+_xlfn.CEILING.MATH(CustomerOrder!F352/250)*50</f>
        <v>150</v>
      </c>
      <c r="C352" s="18" cm="1">
        <f t="array" ref="C352">_xlfn._xlws.FILTER(ProductCost!$B$2:$B$24, (ProductCost!$A$2:$A$24=CustomerOrder!C352)*(ProductCost!$C$2:$C$24&lt;=CustomerOrder!D352)*(CustomerOrder!D352&lt;=ProductCost!$D$2:$D$24))</f>
        <v>12.5</v>
      </c>
      <c r="D352" s="18">
        <f>CustomerOrder!F352*OrderCost!$C352</f>
        <v>1750</v>
      </c>
    </row>
    <row r="353" spans="1:4" x14ac:dyDescent="0.3">
      <c r="A353" s="31" t="s">
        <v>440</v>
      </c>
      <c r="B353" s="21">
        <f>100+_xlfn.CEILING.MATH(CustomerOrder!F353/250)*50</f>
        <v>150</v>
      </c>
      <c r="C353" s="21" cm="1">
        <f t="array" ref="C353">_xlfn._xlws.FILTER(ProductCost!$B$2:$B$24, (ProductCost!$A$2:$A$24=CustomerOrder!C353)*(ProductCost!$C$2:$C$24&lt;=CustomerOrder!D353)*(CustomerOrder!D353&lt;=ProductCost!$D$2:$D$24))</f>
        <v>12.5</v>
      </c>
      <c r="D353" s="21">
        <f>CustomerOrder!F353*OrderCost!$C353</f>
        <v>2850</v>
      </c>
    </row>
    <row r="354" spans="1:4" x14ac:dyDescent="0.3">
      <c r="A354" s="27" t="s">
        <v>441</v>
      </c>
      <c r="B354" s="18">
        <f>100+_xlfn.CEILING.MATH(CustomerOrder!F354/250)*50</f>
        <v>150</v>
      </c>
      <c r="C354" s="18" cm="1">
        <f t="array" ref="C354">_xlfn._xlws.FILTER(ProductCost!$B$2:$B$24, (ProductCost!$A$2:$A$24=CustomerOrder!C354)*(ProductCost!$C$2:$C$24&lt;=CustomerOrder!D354)*(CustomerOrder!D354&lt;=ProductCost!$D$2:$D$24))</f>
        <v>12.5</v>
      </c>
      <c r="D354" s="18">
        <f>CustomerOrder!F354*OrderCost!$C354</f>
        <v>1737.5</v>
      </c>
    </row>
    <row r="355" spans="1:4" x14ac:dyDescent="0.3">
      <c r="A355" s="31" t="s">
        <v>442</v>
      </c>
      <c r="B355" s="21">
        <f>100+_xlfn.CEILING.MATH(CustomerOrder!F355/250)*50</f>
        <v>200</v>
      </c>
      <c r="C355" s="21" cm="1">
        <f t="array" ref="C355">_xlfn._xlws.FILTER(ProductCost!$B$2:$B$24, (ProductCost!$A$2:$A$24=CustomerOrder!C355)*(ProductCost!$C$2:$C$24&lt;=CustomerOrder!D355)*(CustomerOrder!D355&lt;=ProductCost!$D$2:$D$24))</f>
        <v>12.5</v>
      </c>
      <c r="D355" s="21">
        <f>CustomerOrder!F355*OrderCost!$C355</f>
        <v>4325</v>
      </c>
    </row>
    <row r="356" spans="1:4" x14ac:dyDescent="0.3">
      <c r="A356" s="27" t="s">
        <v>443</v>
      </c>
      <c r="B356" s="18">
        <f>100+_xlfn.CEILING.MATH(CustomerOrder!F356/250)*50</f>
        <v>150</v>
      </c>
      <c r="C356" s="18" cm="1">
        <f t="array" ref="C356">_xlfn._xlws.FILTER(ProductCost!$B$2:$B$24, (ProductCost!$A$2:$A$24=CustomerOrder!C356)*(ProductCost!$C$2:$C$24&lt;=CustomerOrder!D356)*(CustomerOrder!D356&lt;=ProductCost!$D$2:$D$24))</f>
        <v>12.5</v>
      </c>
      <c r="D356" s="18">
        <f>CustomerOrder!F356*OrderCost!$C356</f>
        <v>1650</v>
      </c>
    </row>
    <row r="357" spans="1:4" x14ac:dyDescent="0.3">
      <c r="A357" s="31" t="s">
        <v>444</v>
      </c>
      <c r="B357" s="21">
        <f>100+_xlfn.CEILING.MATH(CustomerOrder!F357/250)*50</f>
        <v>150</v>
      </c>
      <c r="C357" s="21" cm="1">
        <f t="array" ref="C357">_xlfn._xlws.FILTER(ProductCost!$B$2:$B$24, (ProductCost!$A$2:$A$24=CustomerOrder!C357)*(ProductCost!$C$2:$C$24&lt;=CustomerOrder!D357)*(CustomerOrder!D357&lt;=ProductCost!$D$2:$D$24))</f>
        <v>12.5</v>
      </c>
      <c r="D357" s="21">
        <f>CustomerOrder!F357*OrderCost!$C357</f>
        <v>1750</v>
      </c>
    </row>
    <row r="358" spans="1:4" x14ac:dyDescent="0.3">
      <c r="A358" s="27" t="s">
        <v>445</v>
      </c>
      <c r="B358" s="18">
        <f>100+_xlfn.CEILING.MATH(CustomerOrder!F358/250)*50</f>
        <v>200</v>
      </c>
      <c r="C358" s="18" cm="1">
        <f t="array" ref="C358">_xlfn._xlws.FILTER(ProductCost!$B$2:$B$24, (ProductCost!$A$2:$A$24=CustomerOrder!C358)*(ProductCost!$C$2:$C$24&lt;=CustomerOrder!D358)*(CustomerOrder!D358&lt;=ProductCost!$D$2:$D$24))</f>
        <v>12.55</v>
      </c>
      <c r="D358" s="18">
        <f>CustomerOrder!F358*OrderCost!$C358</f>
        <v>4505.45</v>
      </c>
    </row>
    <row r="359" spans="1:4" x14ac:dyDescent="0.3">
      <c r="A359" s="31" t="s">
        <v>446</v>
      </c>
      <c r="B359" s="21">
        <f>100+_xlfn.CEILING.MATH(CustomerOrder!F359/250)*50</f>
        <v>150</v>
      </c>
      <c r="C359" s="21" cm="1">
        <f t="array" ref="C359">_xlfn._xlws.FILTER(ProductCost!$B$2:$B$24, (ProductCost!$A$2:$A$24=CustomerOrder!C359)*(ProductCost!$C$2:$C$24&lt;=CustomerOrder!D359)*(CustomerOrder!D359&lt;=ProductCost!$D$2:$D$24))</f>
        <v>12.55</v>
      </c>
      <c r="D359" s="21">
        <f>CustomerOrder!F359*OrderCost!$C359</f>
        <v>3024.55</v>
      </c>
    </row>
    <row r="360" spans="1:4" x14ac:dyDescent="0.3">
      <c r="A360" s="27" t="s">
        <v>447</v>
      </c>
      <c r="B360" s="18">
        <f>100+_xlfn.CEILING.MATH(CustomerOrder!F360/250)*50</f>
        <v>200</v>
      </c>
      <c r="C360" s="18" cm="1">
        <f t="array" ref="C360">_xlfn._xlws.FILTER(ProductCost!$B$2:$B$24, (ProductCost!$A$2:$A$24=CustomerOrder!C360)*(ProductCost!$C$2:$C$24&lt;=CustomerOrder!D360)*(CustomerOrder!D360&lt;=ProductCost!$D$2:$D$24))</f>
        <v>12.55</v>
      </c>
      <c r="D360" s="18">
        <f>CustomerOrder!F360*OrderCost!$C360</f>
        <v>5220.8</v>
      </c>
    </row>
    <row r="361" spans="1:4" x14ac:dyDescent="0.3">
      <c r="A361" s="31" t="s">
        <v>448</v>
      </c>
      <c r="B361" s="21">
        <f>100+_xlfn.CEILING.MATH(CustomerOrder!F361/250)*50</f>
        <v>200</v>
      </c>
      <c r="C361" s="21" cm="1">
        <f t="array" ref="C361">_xlfn._xlws.FILTER(ProductCost!$B$2:$B$24, (ProductCost!$A$2:$A$24=CustomerOrder!C361)*(ProductCost!$C$2:$C$24&lt;=CustomerOrder!D361)*(CustomerOrder!D361&lt;=ProductCost!$D$2:$D$24))</f>
        <v>12.55</v>
      </c>
      <c r="D361" s="21">
        <f>CustomerOrder!F361*OrderCost!$C361</f>
        <v>4379.95</v>
      </c>
    </row>
    <row r="362" spans="1:4" x14ac:dyDescent="0.3">
      <c r="A362" s="27" t="s">
        <v>449</v>
      </c>
      <c r="B362" s="18">
        <f>100+_xlfn.CEILING.MATH(CustomerOrder!F362/250)*50</f>
        <v>200</v>
      </c>
      <c r="C362" s="18" cm="1">
        <f t="array" ref="C362">_xlfn._xlws.FILTER(ProductCost!$B$2:$B$24, (ProductCost!$A$2:$A$24=CustomerOrder!C362)*(ProductCost!$C$2:$C$24&lt;=CustomerOrder!D362)*(CustomerOrder!D362&lt;=ProductCost!$D$2:$D$24))</f>
        <v>12.55</v>
      </c>
      <c r="D362" s="18">
        <f>CustomerOrder!F362*OrderCost!$C362</f>
        <v>3551.65</v>
      </c>
    </row>
    <row r="363" spans="1:4" x14ac:dyDescent="0.3">
      <c r="A363" s="31" t="s">
        <v>450</v>
      </c>
      <c r="B363" s="21">
        <f>100+_xlfn.CEILING.MATH(CustomerOrder!F363/250)*50</f>
        <v>200</v>
      </c>
      <c r="C363" s="21" cm="1">
        <f t="array" ref="C363">_xlfn._xlws.FILTER(ProductCost!$B$2:$B$24, (ProductCost!$A$2:$A$24=CustomerOrder!C363)*(ProductCost!$C$2:$C$24&lt;=CustomerOrder!D363)*(CustomerOrder!D363&lt;=ProductCost!$D$2:$D$24))</f>
        <v>12.55</v>
      </c>
      <c r="D363" s="21">
        <f>CustomerOrder!F363*OrderCost!$C363</f>
        <v>6174.6</v>
      </c>
    </row>
    <row r="364" spans="1:4" x14ac:dyDescent="0.3">
      <c r="A364" s="27" t="s">
        <v>451</v>
      </c>
      <c r="B364" s="18">
        <f>100+_xlfn.CEILING.MATH(CustomerOrder!F364/250)*50</f>
        <v>150</v>
      </c>
      <c r="C364" s="18" cm="1">
        <f t="array" ref="C364">_xlfn._xlws.FILTER(ProductCost!$B$2:$B$24, (ProductCost!$A$2:$A$24=CustomerOrder!C364)*(ProductCost!$C$2:$C$24&lt;=CustomerOrder!D364)*(CustomerOrder!D364&lt;=ProductCost!$D$2:$D$24))</f>
        <v>12.55</v>
      </c>
      <c r="D364" s="18">
        <f>CustomerOrder!F364*OrderCost!$C364</f>
        <v>2585.3000000000002</v>
      </c>
    </row>
    <row r="365" spans="1:4" x14ac:dyDescent="0.3">
      <c r="A365" s="31" t="s">
        <v>452</v>
      </c>
      <c r="B365" s="21">
        <f>100+_xlfn.CEILING.MATH(CustomerOrder!F365/250)*50</f>
        <v>150</v>
      </c>
      <c r="C365" s="21" cm="1">
        <f t="array" ref="C365">_xlfn._xlws.FILTER(ProductCost!$B$2:$B$24, (ProductCost!$A$2:$A$24=CustomerOrder!C365)*(ProductCost!$C$2:$C$24&lt;=CustomerOrder!D365)*(CustomerOrder!D365&lt;=ProductCost!$D$2:$D$24))</f>
        <v>11</v>
      </c>
      <c r="D365" s="21">
        <f>CustomerOrder!F365*OrderCost!$C365</f>
        <v>297</v>
      </c>
    </row>
    <row r="366" spans="1:4" x14ac:dyDescent="0.3">
      <c r="A366" s="27" t="s">
        <v>453</v>
      </c>
      <c r="B366" s="18">
        <f>100+_xlfn.CEILING.MATH(CustomerOrder!F366/250)*50</f>
        <v>150</v>
      </c>
      <c r="C366" s="18" cm="1">
        <f t="array" ref="C366">_xlfn._xlws.FILTER(ProductCost!$B$2:$B$24, (ProductCost!$A$2:$A$24=CustomerOrder!C366)*(ProductCost!$C$2:$C$24&lt;=CustomerOrder!D366)*(CustomerOrder!D366&lt;=ProductCost!$D$2:$D$24))</f>
        <v>11</v>
      </c>
      <c r="D366" s="18">
        <f>CustomerOrder!F366*OrderCost!$C366</f>
        <v>176</v>
      </c>
    </row>
    <row r="367" spans="1:4" x14ac:dyDescent="0.3">
      <c r="A367" s="31" t="s">
        <v>454</v>
      </c>
      <c r="B367" s="21">
        <f>100+_xlfn.CEILING.MATH(CustomerOrder!F367/250)*50</f>
        <v>150</v>
      </c>
      <c r="C367" s="21" cm="1">
        <f t="array" ref="C367">_xlfn._xlws.FILTER(ProductCost!$B$2:$B$24, (ProductCost!$A$2:$A$24=CustomerOrder!C367)*(ProductCost!$C$2:$C$24&lt;=CustomerOrder!D367)*(CustomerOrder!D367&lt;=ProductCost!$D$2:$D$24))</f>
        <v>11</v>
      </c>
      <c r="D367" s="21">
        <f>CustomerOrder!F367*OrderCost!$C367</f>
        <v>913</v>
      </c>
    </row>
    <row r="368" spans="1:4" x14ac:dyDescent="0.3">
      <c r="A368" s="27" t="s">
        <v>455</v>
      </c>
      <c r="B368" s="18">
        <f>100+_xlfn.CEILING.MATH(CustomerOrder!F368/250)*50</f>
        <v>150</v>
      </c>
      <c r="C368" s="18" cm="1">
        <f t="array" ref="C368">_xlfn._xlws.FILTER(ProductCost!$B$2:$B$24, (ProductCost!$A$2:$A$24=CustomerOrder!C368)*(ProductCost!$C$2:$C$24&lt;=CustomerOrder!D368)*(CustomerOrder!D368&lt;=ProductCost!$D$2:$D$24))</f>
        <v>11</v>
      </c>
      <c r="D368" s="18">
        <f>CustomerOrder!F368*OrderCost!$C368</f>
        <v>1111</v>
      </c>
    </row>
    <row r="369" spans="1:4" x14ac:dyDescent="0.3">
      <c r="A369" s="31" t="s">
        <v>456</v>
      </c>
      <c r="B369" s="21">
        <f>100+_xlfn.CEILING.MATH(CustomerOrder!F369/250)*50</f>
        <v>150</v>
      </c>
      <c r="C369" s="21" cm="1">
        <f t="array" ref="C369">_xlfn._xlws.FILTER(ProductCost!$B$2:$B$24, (ProductCost!$A$2:$A$24=CustomerOrder!C369)*(ProductCost!$C$2:$C$24&lt;=CustomerOrder!D369)*(CustomerOrder!D369&lt;=ProductCost!$D$2:$D$24))</f>
        <v>11</v>
      </c>
      <c r="D369" s="21">
        <f>CustomerOrder!F369*OrderCost!$C369</f>
        <v>1166</v>
      </c>
    </row>
    <row r="370" spans="1:4" x14ac:dyDescent="0.3">
      <c r="A370" s="27" t="s">
        <v>457</v>
      </c>
      <c r="B370" s="18">
        <f>100+_xlfn.CEILING.MATH(CustomerOrder!F370/250)*50</f>
        <v>150</v>
      </c>
      <c r="C370" s="18" cm="1">
        <f t="array" ref="C370">_xlfn._xlws.FILTER(ProductCost!$B$2:$B$24, (ProductCost!$A$2:$A$24=CustomerOrder!C370)*(ProductCost!$C$2:$C$24&lt;=CustomerOrder!D370)*(CustomerOrder!D370&lt;=ProductCost!$D$2:$D$24))</f>
        <v>11.7</v>
      </c>
      <c r="D370" s="18">
        <f>CustomerOrder!F370*OrderCost!$C370</f>
        <v>1860.3</v>
      </c>
    </row>
    <row r="371" spans="1:4" x14ac:dyDescent="0.3">
      <c r="A371" s="31" t="s">
        <v>458</v>
      </c>
      <c r="B371" s="21">
        <f>100+_xlfn.CEILING.MATH(CustomerOrder!F371/250)*50</f>
        <v>200</v>
      </c>
      <c r="C371" s="21" cm="1">
        <f t="array" ref="C371">_xlfn._xlws.FILTER(ProductCost!$B$2:$B$24, (ProductCost!$A$2:$A$24=CustomerOrder!C371)*(ProductCost!$C$2:$C$24&lt;=CustomerOrder!D371)*(CustomerOrder!D371&lt;=ProductCost!$D$2:$D$24))</f>
        <v>11.7</v>
      </c>
      <c r="D371" s="21">
        <f>CustomerOrder!F371*OrderCost!$C371</f>
        <v>3767.3999999999996</v>
      </c>
    </row>
    <row r="372" spans="1:4" x14ac:dyDescent="0.3">
      <c r="A372" s="27" t="s">
        <v>459</v>
      </c>
      <c r="B372" s="18">
        <f>100+_xlfn.CEILING.MATH(CustomerOrder!F372/250)*50</f>
        <v>150</v>
      </c>
      <c r="C372" s="18" cm="1">
        <f t="array" ref="C372">_xlfn._xlws.FILTER(ProductCost!$B$2:$B$24, (ProductCost!$A$2:$A$24=CustomerOrder!C372)*(ProductCost!$C$2:$C$24&lt;=CustomerOrder!D372)*(CustomerOrder!D372&lt;=ProductCost!$D$2:$D$24))</f>
        <v>11.7</v>
      </c>
      <c r="D372" s="18">
        <f>CustomerOrder!F372*OrderCost!$C372</f>
        <v>2386.7999999999997</v>
      </c>
    </row>
    <row r="373" spans="1:4" x14ac:dyDescent="0.3">
      <c r="A373" s="31" t="s">
        <v>460</v>
      </c>
      <c r="B373" s="21">
        <f>100+_xlfn.CEILING.MATH(CustomerOrder!F373/250)*50</f>
        <v>200</v>
      </c>
      <c r="C373" s="21" cm="1">
        <f t="array" ref="C373">_xlfn._xlws.FILTER(ProductCost!$B$2:$B$24, (ProductCost!$A$2:$A$24=CustomerOrder!C373)*(ProductCost!$C$2:$C$24&lt;=CustomerOrder!D373)*(CustomerOrder!D373&lt;=ProductCost!$D$2:$D$24))</f>
        <v>11.7</v>
      </c>
      <c r="D373" s="21">
        <f>CustomerOrder!F373*OrderCost!$C373</f>
        <v>3989.7</v>
      </c>
    </row>
    <row r="374" spans="1:4" x14ac:dyDescent="0.3">
      <c r="A374" s="27" t="s">
        <v>461</v>
      </c>
      <c r="B374" s="18">
        <f>100+_xlfn.CEILING.MATH(CustomerOrder!F374/250)*50</f>
        <v>150</v>
      </c>
      <c r="C374" s="18" cm="1">
        <f t="array" ref="C374">_xlfn._xlws.FILTER(ProductCost!$B$2:$B$24, (ProductCost!$A$2:$A$24=CustomerOrder!C374)*(ProductCost!$C$2:$C$24&lt;=CustomerOrder!D374)*(CustomerOrder!D374&lt;=ProductCost!$D$2:$D$24))</f>
        <v>11.7</v>
      </c>
      <c r="D374" s="18">
        <f>CustomerOrder!F374*OrderCost!$C374</f>
        <v>2632.5</v>
      </c>
    </row>
    <row r="375" spans="1:4" x14ac:dyDescent="0.3">
      <c r="A375" s="31" t="s">
        <v>462</v>
      </c>
      <c r="B375" s="21">
        <f>100+_xlfn.CEILING.MATH(CustomerOrder!F375/250)*50</f>
        <v>150</v>
      </c>
      <c r="C375" s="21" cm="1">
        <f t="array" ref="C375">_xlfn._xlws.FILTER(ProductCost!$B$2:$B$24, (ProductCost!$A$2:$A$24=CustomerOrder!C375)*(ProductCost!$C$2:$C$24&lt;=CustomerOrder!D375)*(CustomerOrder!D375&lt;=ProductCost!$D$2:$D$24))</f>
        <v>11.7</v>
      </c>
      <c r="D375" s="21">
        <f>CustomerOrder!F375*OrderCost!$C375</f>
        <v>1988.9999999999998</v>
      </c>
    </row>
    <row r="376" spans="1:4" x14ac:dyDescent="0.3">
      <c r="A376" s="27" t="s">
        <v>463</v>
      </c>
      <c r="B376" s="18">
        <f>100+_xlfn.CEILING.MATH(CustomerOrder!F376/250)*50</f>
        <v>150</v>
      </c>
      <c r="C376" s="18" cm="1">
        <f t="array" ref="C376">_xlfn._xlws.FILTER(ProductCost!$B$2:$B$24, (ProductCost!$A$2:$A$24=CustomerOrder!C376)*(ProductCost!$C$2:$C$24&lt;=CustomerOrder!D376)*(CustomerOrder!D376&lt;=ProductCost!$D$2:$D$24))</f>
        <v>11.9</v>
      </c>
      <c r="D376" s="18">
        <f>CustomerOrder!F376*OrderCost!$C376</f>
        <v>2903.6</v>
      </c>
    </row>
    <row r="377" spans="1:4" x14ac:dyDescent="0.3">
      <c r="A377" s="31" t="s">
        <v>464</v>
      </c>
      <c r="B377" s="21">
        <f>100+_xlfn.CEILING.MATH(CustomerOrder!F377/250)*50</f>
        <v>200</v>
      </c>
      <c r="C377" s="21" cm="1">
        <f t="array" ref="C377">_xlfn._xlws.FILTER(ProductCost!$B$2:$B$24, (ProductCost!$A$2:$A$24=CustomerOrder!C377)*(ProductCost!$C$2:$C$24&lt;=CustomerOrder!D377)*(CustomerOrder!D377&lt;=ProductCost!$D$2:$D$24))</f>
        <v>11.9</v>
      </c>
      <c r="D377" s="21">
        <f>CustomerOrder!F377*OrderCost!$C377</f>
        <v>4783.8</v>
      </c>
    </row>
    <row r="378" spans="1:4" x14ac:dyDescent="0.3">
      <c r="A378" s="27" t="s">
        <v>465</v>
      </c>
      <c r="B378" s="18">
        <f>100+_xlfn.CEILING.MATH(CustomerOrder!F378/250)*50</f>
        <v>200</v>
      </c>
      <c r="C378" s="18" cm="1">
        <f t="array" ref="C378">_xlfn._xlws.FILTER(ProductCost!$B$2:$B$24, (ProductCost!$A$2:$A$24=CustomerOrder!C378)*(ProductCost!$C$2:$C$24&lt;=CustomerOrder!D378)*(CustomerOrder!D378&lt;=ProductCost!$D$2:$D$24))</f>
        <v>11.9</v>
      </c>
      <c r="D378" s="18">
        <f>CustomerOrder!F378*OrderCost!$C378</f>
        <v>3355.8</v>
      </c>
    </row>
    <row r="379" spans="1:4" x14ac:dyDescent="0.3">
      <c r="A379" s="31" t="s">
        <v>466</v>
      </c>
      <c r="B379" s="21">
        <f>100+_xlfn.CEILING.MATH(CustomerOrder!F379/250)*50</f>
        <v>250</v>
      </c>
      <c r="C379" s="21" cm="1">
        <f t="array" ref="C379">_xlfn._xlws.FILTER(ProductCost!$B$2:$B$24, (ProductCost!$A$2:$A$24=CustomerOrder!C379)*(ProductCost!$C$2:$C$24&lt;=CustomerOrder!D379)*(CustomerOrder!D379&lt;=ProductCost!$D$2:$D$24))</f>
        <v>11.9</v>
      </c>
      <c r="D379" s="21">
        <f>CustomerOrder!F379*OrderCost!$C379</f>
        <v>6033.3</v>
      </c>
    </row>
    <row r="380" spans="1:4" x14ac:dyDescent="0.3">
      <c r="A380" s="27" t="s">
        <v>467</v>
      </c>
      <c r="B380" s="18">
        <f>100+_xlfn.CEILING.MATH(CustomerOrder!F380/250)*50</f>
        <v>200</v>
      </c>
      <c r="C380" s="18" cm="1">
        <f t="array" ref="C380">_xlfn._xlws.FILTER(ProductCost!$B$2:$B$24, (ProductCost!$A$2:$A$24=CustomerOrder!C380)*(ProductCost!$C$2:$C$24&lt;=CustomerOrder!D380)*(CustomerOrder!D380&lt;=ProductCost!$D$2:$D$24))</f>
        <v>11.9</v>
      </c>
      <c r="D380" s="18">
        <f>CustomerOrder!F380*OrderCost!$C380</f>
        <v>4034.1</v>
      </c>
    </row>
    <row r="381" spans="1:4" x14ac:dyDescent="0.3">
      <c r="A381" s="31" t="s">
        <v>468</v>
      </c>
      <c r="B381" s="21">
        <f>100+_xlfn.CEILING.MATH(CustomerOrder!F381/250)*50</f>
        <v>200</v>
      </c>
      <c r="C381" s="21" cm="1">
        <f t="array" ref="C381">_xlfn._xlws.FILTER(ProductCost!$B$2:$B$24, (ProductCost!$A$2:$A$24=CustomerOrder!C381)*(ProductCost!$C$2:$C$24&lt;=CustomerOrder!D381)*(CustomerOrder!D381&lt;=ProductCost!$D$2:$D$24))</f>
        <v>11.9</v>
      </c>
      <c r="D381" s="21">
        <f>CustomerOrder!F381*OrderCost!$C381</f>
        <v>3558.1</v>
      </c>
    </row>
    <row r="382" spans="1:4" x14ac:dyDescent="0.3">
      <c r="A382" s="27" t="s">
        <v>469</v>
      </c>
      <c r="B382" s="18">
        <f>100+_xlfn.CEILING.MATH(CustomerOrder!F382/250)*50</f>
        <v>200</v>
      </c>
      <c r="C382" s="18" cm="1">
        <f t="array" ref="C382">_xlfn._xlws.FILTER(ProductCost!$B$2:$B$24, (ProductCost!$A$2:$A$24=CustomerOrder!C382)*(ProductCost!$C$2:$C$24&lt;=CustomerOrder!D382)*(CustomerOrder!D382&lt;=ProductCost!$D$2:$D$24))</f>
        <v>11.9</v>
      </c>
      <c r="D382" s="18">
        <f>CustomerOrder!F382*OrderCost!$C382</f>
        <v>4819.5</v>
      </c>
    </row>
    <row r="383" spans="1:4" x14ac:dyDescent="0.3">
      <c r="A383" s="31" t="s">
        <v>470</v>
      </c>
      <c r="B383" s="21">
        <f>100+_xlfn.CEILING.MATH(CustomerOrder!F383/250)*50</f>
        <v>150</v>
      </c>
      <c r="C383" s="21" cm="1">
        <f t="array" ref="C383">_xlfn._xlws.FILTER(ProductCost!$B$2:$B$24, (ProductCost!$A$2:$A$24=CustomerOrder!C383)*(ProductCost!$C$2:$C$24&lt;=CustomerOrder!D383)*(CustomerOrder!D383&lt;=ProductCost!$D$2:$D$24))</f>
        <v>11</v>
      </c>
      <c r="D383" s="21">
        <f>CustomerOrder!F383*OrderCost!$C383</f>
        <v>198</v>
      </c>
    </row>
    <row r="384" spans="1:4" x14ac:dyDescent="0.3">
      <c r="A384" s="27" t="s">
        <v>471</v>
      </c>
      <c r="B384" s="18">
        <f>100+_xlfn.CEILING.MATH(CustomerOrder!F384/250)*50</f>
        <v>150</v>
      </c>
      <c r="C384" s="18" cm="1">
        <f t="array" ref="C384">_xlfn._xlws.FILTER(ProductCost!$B$2:$B$24, (ProductCost!$A$2:$A$24=CustomerOrder!C384)*(ProductCost!$C$2:$C$24&lt;=CustomerOrder!D384)*(CustomerOrder!D384&lt;=ProductCost!$D$2:$D$24))</f>
        <v>11</v>
      </c>
      <c r="D384" s="18">
        <f>CustomerOrder!F384*OrderCost!$C384</f>
        <v>209</v>
      </c>
    </row>
    <row r="385" spans="1:4" x14ac:dyDescent="0.3">
      <c r="A385" s="31" t="s">
        <v>472</v>
      </c>
      <c r="B385" s="21">
        <f>100+_xlfn.CEILING.MATH(CustomerOrder!F385/250)*50</f>
        <v>150</v>
      </c>
      <c r="C385" s="21" cm="1">
        <f t="array" ref="C385">_xlfn._xlws.FILTER(ProductCost!$B$2:$B$24, (ProductCost!$A$2:$A$24=CustomerOrder!C385)*(ProductCost!$C$2:$C$24&lt;=CustomerOrder!D385)*(CustomerOrder!D385&lt;=ProductCost!$D$2:$D$24))</f>
        <v>11</v>
      </c>
      <c r="D385" s="21">
        <f>CustomerOrder!F385*OrderCost!$C385</f>
        <v>1650</v>
      </c>
    </row>
    <row r="386" spans="1:4" x14ac:dyDescent="0.3">
      <c r="A386" s="27" t="s">
        <v>473</v>
      </c>
      <c r="B386" s="18">
        <f>100+_xlfn.CEILING.MATH(CustomerOrder!F386/250)*50</f>
        <v>150</v>
      </c>
      <c r="C386" s="18" cm="1">
        <f t="array" ref="C386">_xlfn._xlws.FILTER(ProductCost!$B$2:$B$24, (ProductCost!$A$2:$A$24=CustomerOrder!C386)*(ProductCost!$C$2:$C$24&lt;=CustomerOrder!D386)*(CustomerOrder!D386&lt;=ProductCost!$D$2:$D$24))</f>
        <v>11</v>
      </c>
      <c r="D386" s="18">
        <f>CustomerOrder!F386*OrderCost!$C386</f>
        <v>726</v>
      </c>
    </row>
    <row r="387" spans="1:4" x14ac:dyDescent="0.3">
      <c r="A387" s="31" t="s">
        <v>474</v>
      </c>
      <c r="B387" s="21">
        <f>100+_xlfn.CEILING.MATH(CustomerOrder!F387/250)*50</f>
        <v>150</v>
      </c>
      <c r="C387" s="21" cm="1">
        <f t="array" ref="C387">_xlfn._xlws.FILTER(ProductCost!$B$2:$B$24, (ProductCost!$A$2:$A$24=CustomerOrder!C387)*(ProductCost!$C$2:$C$24&lt;=CustomerOrder!D387)*(CustomerOrder!D387&lt;=ProductCost!$D$2:$D$24))</f>
        <v>11</v>
      </c>
      <c r="D387" s="21">
        <f>CustomerOrder!F387*OrderCost!$C387</f>
        <v>2365</v>
      </c>
    </row>
    <row r="388" spans="1:4" x14ac:dyDescent="0.3">
      <c r="A388" s="27" t="s">
        <v>475</v>
      </c>
      <c r="B388" s="18">
        <f>100+_xlfn.CEILING.MATH(CustomerOrder!F388/250)*50</f>
        <v>150</v>
      </c>
      <c r="C388" s="18" cm="1">
        <f t="array" ref="C388">_xlfn._xlws.FILTER(ProductCost!$B$2:$B$24, (ProductCost!$A$2:$A$24=CustomerOrder!C388)*(ProductCost!$C$2:$C$24&lt;=CustomerOrder!D388)*(CustomerOrder!D388&lt;=ProductCost!$D$2:$D$24))</f>
        <v>11.3</v>
      </c>
      <c r="D388" s="18">
        <f>CustomerOrder!F388*OrderCost!$C388</f>
        <v>1740.2</v>
      </c>
    </row>
    <row r="389" spans="1:4" x14ac:dyDescent="0.3">
      <c r="A389" s="31" t="s">
        <v>476</v>
      </c>
      <c r="B389" s="21">
        <f>100+_xlfn.CEILING.MATH(CustomerOrder!F389/250)*50</f>
        <v>200</v>
      </c>
      <c r="C389" s="21" cm="1">
        <f t="array" ref="C389">_xlfn._xlws.FILTER(ProductCost!$B$2:$B$24, (ProductCost!$A$2:$A$24=CustomerOrder!C389)*(ProductCost!$C$2:$C$24&lt;=CustomerOrder!D389)*(CustomerOrder!D389&lt;=ProductCost!$D$2:$D$24))</f>
        <v>11.3</v>
      </c>
      <c r="D389" s="21">
        <f>CustomerOrder!F389*OrderCost!$C389</f>
        <v>3830.7000000000003</v>
      </c>
    </row>
    <row r="390" spans="1:4" x14ac:dyDescent="0.3">
      <c r="A390" s="27" t="s">
        <v>477</v>
      </c>
      <c r="B390" s="18">
        <f>100+_xlfn.CEILING.MATH(CustomerOrder!F390/250)*50</f>
        <v>150</v>
      </c>
      <c r="C390" s="18" cm="1">
        <f t="array" ref="C390">_xlfn._xlws.FILTER(ProductCost!$B$2:$B$24, (ProductCost!$A$2:$A$24=CustomerOrder!C390)*(ProductCost!$C$2:$C$24&lt;=CustomerOrder!D390)*(CustomerOrder!D390&lt;=ProductCost!$D$2:$D$24))</f>
        <v>11.3</v>
      </c>
      <c r="D390" s="18">
        <f>CustomerOrder!F390*OrderCost!$C390</f>
        <v>1627.2</v>
      </c>
    </row>
    <row r="391" spans="1:4" x14ac:dyDescent="0.3">
      <c r="A391" s="31" t="s">
        <v>478</v>
      </c>
      <c r="B391" s="21">
        <f>100+_xlfn.CEILING.MATH(CustomerOrder!F391/250)*50</f>
        <v>150</v>
      </c>
      <c r="C391" s="21" cm="1">
        <f t="array" ref="C391">_xlfn._xlws.FILTER(ProductCost!$B$2:$B$24, (ProductCost!$A$2:$A$24=CustomerOrder!C391)*(ProductCost!$C$2:$C$24&lt;=CustomerOrder!D391)*(CustomerOrder!D391&lt;=ProductCost!$D$2:$D$24))</f>
        <v>11.3</v>
      </c>
      <c r="D391" s="21">
        <f>CustomerOrder!F391*OrderCost!$C391</f>
        <v>2779.8</v>
      </c>
    </row>
    <row r="392" spans="1:4" x14ac:dyDescent="0.3">
      <c r="A392" s="27" t="s">
        <v>479</v>
      </c>
      <c r="B392" s="18">
        <f>100+_xlfn.CEILING.MATH(CustomerOrder!F392/250)*50</f>
        <v>150</v>
      </c>
      <c r="C392" s="18" cm="1">
        <f t="array" ref="C392">_xlfn._xlws.FILTER(ProductCost!$B$2:$B$24, (ProductCost!$A$2:$A$24=CustomerOrder!C392)*(ProductCost!$C$2:$C$24&lt;=CustomerOrder!D392)*(CustomerOrder!D392&lt;=ProductCost!$D$2:$D$24))</f>
        <v>11.3</v>
      </c>
      <c r="D392" s="18">
        <f>CustomerOrder!F392*OrderCost!$C392</f>
        <v>1841.9</v>
      </c>
    </row>
    <row r="393" spans="1:4" x14ac:dyDescent="0.3">
      <c r="A393" s="31" t="s">
        <v>480</v>
      </c>
      <c r="B393" s="21">
        <f>100+_xlfn.CEILING.MATH(CustomerOrder!F393/250)*50</f>
        <v>150</v>
      </c>
      <c r="C393" s="21" cm="1">
        <f t="array" ref="C393">_xlfn._xlws.FILTER(ProductCost!$B$2:$B$24, (ProductCost!$A$2:$A$24=CustomerOrder!C393)*(ProductCost!$C$2:$C$24&lt;=CustomerOrder!D393)*(CustomerOrder!D393&lt;=ProductCost!$D$2:$D$24))</f>
        <v>11.3</v>
      </c>
      <c r="D393" s="21">
        <f>CustomerOrder!F393*OrderCost!$C393</f>
        <v>1356</v>
      </c>
    </row>
    <row r="394" spans="1:4" x14ac:dyDescent="0.3">
      <c r="A394" s="27" t="s">
        <v>481</v>
      </c>
      <c r="B394" s="18">
        <f>100+_xlfn.CEILING.MATH(CustomerOrder!F394/250)*50</f>
        <v>200</v>
      </c>
      <c r="C394" s="18" cm="1">
        <f t="array" ref="C394">_xlfn._xlws.FILTER(ProductCost!$B$2:$B$24, (ProductCost!$A$2:$A$24=CustomerOrder!C394)*(ProductCost!$C$2:$C$24&lt;=CustomerOrder!D394)*(CustomerOrder!D394&lt;=ProductCost!$D$2:$D$24))</f>
        <v>11.5</v>
      </c>
      <c r="D394" s="18">
        <f>CustomerOrder!F394*OrderCost!$C394</f>
        <v>5106</v>
      </c>
    </row>
    <row r="395" spans="1:4" x14ac:dyDescent="0.3">
      <c r="A395" s="31" t="s">
        <v>482</v>
      </c>
      <c r="B395" s="21">
        <f>100+_xlfn.CEILING.MATH(CustomerOrder!F395/250)*50</f>
        <v>200</v>
      </c>
      <c r="C395" s="21" cm="1">
        <f t="array" ref="C395">_xlfn._xlws.FILTER(ProductCost!$B$2:$B$24, (ProductCost!$A$2:$A$24=CustomerOrder!C395)*(ProductCost!$C$2:$C$24&lt;=CustomerOrder!D395)*(CustomerOrder!D395&lt;=ProductCost!$D$2:$D$24))</f>
        <v>11.5</v>
      </c>
      <c r="D395" s="21">
        <f>CustomerOrder!F395*OrderCost!$C395</f>
        <v>4726.5</v>
      </c>
    </row>
    <row r="396" spans="1:4" x14ac:dyDescent="0.3">
      <c r="A396" s="27" t="s">
        <v>483</v>
      </c>
      <c r="B396" s="18">
        <f>100+_xlfn.CEILING.MATH(CustomerOrder!F396/250)*50</f>
        <v>200</v>
      </c>
      <c r="C396" s="18" cm="1">
        <f t="array" ref="C396">_xlfn._xlws.FILTER(ProductCost!$B$2:$B$24, (ProductCost!$A$2:$A$24=CustomerOrder!C396)*(ProductCost!$C$2:$C$24&lt;=CustomerOrder!D396)*(CustomerOrder!D396&lt;=ProductCost!$D$2:$D$24))</f>
        <v>11.5</v>
      </c>
      <c r="D396" s="18">
        <f>CustomerOrder!F396*OrderCost!$C396</f>
        <v>3553.5</v>
      </c>
    </row>
    <row r="397" spans="1:4" x14ac:dyDescent="0.3">
      <c r="A397" s="31" t="s">
        <v>484</v>
      </c>
      <c r="B397" s="21">
        <f>100+_xlfn.CEILING.MATH(CustomerOrder!F397/250)*50</f>
        <v>200</v>
      </c>
      <c r="C397" s="21" cm="1">
        <f t="array" ref="C397">_xlfn._xlws.FILTER(ProductCost!$B$2:$B$24, (ProductCost!$A$2:$A$24=CustomerOrder!C397)*(ProductCost!$C$2:$C$24&lt;=CustomerOrder!D397)*(CustomerOrder!D397&lt;=ProductCost!$D$2:$D$24))</f>
        <v>11.5</v>
      </c>
      <c r="D397" s="21">
        <f>CustomerOrder!F397*OrderCost!$C397</f>
        <v>3645.5</v>
      </c>
    </row>
    <row r="398" spans="1:4" x14ac:dyDescent="0.3">
      <c r="A398" s="27" t="s">
        <v>485</v>
      </c>
      <c r="B398" s="18">
        <f>100+_xlfn.CEILING.MATH(CustomerOrder!F398/250)*50</f>
        <v>200</v>
      </c>
      <c r="C398" s="18" cm="1">
        <f t="array" ref="C398">_xlfn._xlws.FILTER(ProductCost!$B$2:$B$24, (ProductCost!$A$2:$A$24=CustomerOrder!C398)*(ProductCost!$C$2:$C$24&lt;=CustomerOrder!D398)*(CustomerOrder!D398&lt;=ProductCost!$D$2:$D$24))</f>
        <v>11.5</v>
      </c>
      <c r="D398" s="18">
        <f>CustomerOrder!F398*OrderCost!$C398</f>
        <v>4427.5</v>
      </c>
    </row>
    <row r="399" spans="1:4" x14ac:dyDescent="0.3">
      <c r="A399" s="31" t="s">
        <v>486</v>
      </c>
      <c r="B399" s="21">
        <f>100+_xlfn.CEILING.MATH(CustomerOrder!F399/250)*50</f>
        <v>200</v>
      </c>
      <c r="C399" s="21" cm="1">
        <f t="array" ref="C399">_xlfn._xlws.FILTER(ProductCost!$B$2:$B$24, (ProductCost!$A$2:$A$24=CustomerOrder!C399)*(ProductCost!$C$2:$C$24&lt;=CustomerOrder!D399)*(CustomerOrder!D399&lt;=ProductCost!$D$2:$D$24))</f>
        <v>11.5</v>
      </c>
      <c r="D399" s="21">
        <f>CustomerOrder!F399*OrderCost!$C399</f>
        <v>5140.5</v>
      </c>
    </row>
    <row r="400" spans="1:4" x14ac:dyDescent="0.3">
      <c r="A400" s="27" t="s">
        <v>487</v>
      </c>
      <c r="B400" s="18">
        <f>100+_xlfn.CEILING.MATH(CustomerOrder!F400/250)*50</f>
        <v>150</v>
      </c>
      <c r="C400" s="18" cm="1">
        <f t="array" ref="C400">_xlfn._xlws.FILTER(ProductCost!$B$2:$B$24, (ProductCost!$A$2:$A$24=CustomerOrder!C400)*(ProductCost!$C$2:$C$24&lt;=CustomerOrder!D400)*(CustomerOrder!D400&lt;=ProductCost!$D$2:$D$24))</f>
        <v>11.5</v>
      </c>
      <c r="D400" s="18">
        <f>CustomerOrder!F400*OrderCost!$C400</f>
        <v>1748</v>
      </c>
    </row>
    <row r="401" spans="1:4" x14ac:dyDescent="0.3">
      <c r="A401" s="31" t="s">
        <v>488</v>
      </c>
      <c r="B401" s="21">
        <f>100+_xlfn.CEILING.MATH(CustomerOrder!F401/250)*50</f>
        <v>150</v>
      </c>
      <c r="C401" s="21" cm="1">
        <f t="array" ref="C401">_xlfn._xlws.FILTER(ProductCost!$B$2:$B$24, (ProductCost!$A$2:$A$24=CustomerOrder!C401)*(ProductCost!$C$2:$C$24&lt;=CustomerOrder!D401)*(CustomerOrder!D401&lt;=ProductCost!$D$2:$D$24))</f>
        <v>12</v>
      </c>
      <c r="D401" s="21">
        <f>CustomerOrder!F401*OrderCost!$C401</f>
        <v>288</v>
      </c>
    </row>
    <row r="402" spans="1:4" x14ac:dyDescent="0.3">
      <c r="A402" s="27" t="s">
        <v>489</v>
      </c>
      <c r="B402" s="18">
        <f>100+_xlfn.CEILING.MATH(CustomerOrder!F402/250)*50</f>
        <v>150</v>
      </c>
      <c r="C402" s="18" cm="1">
        <f t="array" ref="C402">_xlfn._xlws.FILTER(ProductCost!$B$2:$B$24, (ProductCost!$A$2:$A$24=CustomerOrder!C402)*(ProductCost!$C$2:$C$24&lt;=CustomerOrder!D402)*(CustomerOrder!D402&lt;=ProductCost!$D$2:$D$24))</f>
        <v>12</v>
      </c>
      <c r="D402" s="18">
        <f>CustomerOrder!F402*OrderCost!$C402</f>
        <v>252</v>
      </c>
    </row>
    <row r="403" spans="1:4" x14ac:dyDescent="0.3">
      <c r="A403" s="31" t="s">
        <v>490</v>
      </c>
      <c r="B403" s="21">
        <f>100+_xlfn.CEILING.MATH(CustomerOrder!F403/250)*50</f>
        <v>150</v>
      </c>
      <c r="C403" s="21" cm="1">
        <f t="array" ref="C403">_xlfn._xlws.FILTER(ProductCost!$B$2:$B$24, (ProductCost!$A$2:$A$24=CustomerOrder!C403)*(ProductCost!$C$2:$C$24&lt;=CustomerOrder!D403)*(CustomerOrder!D403&lt;=ProductCost!$D$2:$D$24))</f>
        <v>12</v>
      </c>
      <c r="D403" s="21">
        <f>CustomerOrder!F403*OrderCost!$C403</f>
        <v>1176</v>
      </c>
    </row>
    <row r="404" spans="1:4" x14ac:dyDescent="0.3">
      <c r="A404" s="27" t="s">
        <v>491</v>
      </c>
      <c r="B404" s="18">
        <f>100+_xlfn.CEILING.MATH(CustomerOrder!F404/250)*50</f>
        <v>150</v>
      </c>
      <c r="C404" s="18" cm="1">
        <f t="array" ref="C404">_xlfn._xlws.FILTER(ProductCost!$B$2:$B$24, (ProductCost!$A$2:$A$24=CustomerOrder!C404)*(ProductCost!$C$2:$C$24&lt;=CustomerOrder!D404)*(CustomerOrder!D404&lt;=ProductCost!$D$2:$D$24))</f>
        <v>12</v>
      </c>
      <c r="D404" s="18">
        <f>CustomerOrder!F404*OrderCost!$C404</f>
        <v>2304</v>
      </c>
    </row>
    <row r="405" spans="1:4" x14ac:dyDescent="0.3">
      <c r="A405" s="31" t="s">
        <v>492</v>
      </c>
      <c r="B405" s="21">
        <f>100+_xlfn.CEILING.MATH(CustomerOrder!F405/250)*50</f>
        <v>150</v>
      </c>
      <c r="C405" s="21" cm="1">
        <f t="array" ref="C405">_xlfn._xlws.FILTER(ProductCost!$B$2:$B$24, (ProductCost!$A$2:$A$24=CustomerOrder!C405)*(ProductCost!$C$2:$C$24&lt;=CustomerOrder!D405)*(CustomerOrder!D405&lt;=ProductCost!$D$2:$D$24))</f>
        <v>12</v>
      </c>
      <c r="D405" s="21">
        <f>CustomerOrder!F405*OrderCost!$C405</f>
        <v>1716</v>
      </c>
    </row>
    <row r="406" spans="1:4" x14ac:dyDescent="0.3">
      <c r="A406" s="27" t="s">
        <v>493</v>
      </c>
      <c r="B406" s="18">
        <f>100+_xlfn.CEILING.MATH(CustomerOrder!F406/250)*50</f>
        <v>150</v>
      </c>
      <c r="C406" s="18" cm="1">
        <f t="array" ref="C406">_xlfn._xlws.FILTER(ProductCost!$B$2:$B$24, (ProductCost!$A$2:$A$24=CustomerOrder!C406)*(ProductCost!$C$2:$C$24&lt;=CustomerOrder!D406)*(CustomerOrder!D406&lt;=ProductCost!$D$2:$D$24))</f>
        <v>11</v>
      </c>
      <c r="D406" s="18">
        <f>CustomerOrder!F406*OrderCost!$C406</f>
        <v>1276</v>
      </c>
    </row>
    <row r="407" spans="1:4" x14ac:dyDescent="0.3">
      <c r="A407" s="31" t="s">
        <v>494</v>
      </c>
      <c r="B407" s="21">
        <f>100+_xlfn.CEILING.MATH(CustomerOrder!F407/250)*50</f>
        <v>200</v>
      </c>
      <c r="C407" s="21" cm="1">
        <f t="array" ref="C407">_xlfn._xlws.FILTER(ProductCost!$B$2:$B$24, (ProductCost!$A$2:$A$24=CustomerOrder!C407)*(ProductCost!$C$2:$C$24&lt;=CustomerOrder!D407)*(CustomerOrder!D407&lt;=ProductCost!$D$2:$D$24))</f>
        <v>11</v>
      </c>
      <c r="D407" s="21">
        <f>CustomerOrder!F407*OrderCost!$C407</f>
        <v>3520</v>
      </c>
    </row>
    <row r="408" spans="1:4" x14ac:dyDescent="0.3">
      <c r="A408" s="27" t="s">
        <v>495</v>
      </c>
      <c r="B408" s="18">
        <f>100+_xlfn.CEILING.MATH(CustomerOrder!F408/250)*50</f>
        <v>150</v>
      </c>
      <c r="C408" s="18" cm="1">
        <f t="array" ref="C408">_xlfn._xlws.FILTER(ProductCost!$B$2:$B$24, (ProductCost!$A$2:$A$24=CustomerOrder!C408)*(ProductCost!$C$2:$C$24&lt;=CustomerOrder!D408)*(CustomerOrder!D408&lt;=ProductCost!$D$2:$D$24))</f>
        <v>11</v>
      </c>
      <c r="D408" s="18">
        <f>CustomerOrder!F408*OrderCost!$C408</f>
        <v>2706</v>
      </c>
    </row>
    <row r="409" spans="1:4" x14ac:dyDescent="0.3">
      <c r="A409" s="31" t="s">
        <v>496</v>
      </c>
      <c r="B409" s="21">
        <f>100+_xlfn.CEILING.MATH(CustomerOrder!F409/250)*50</f>
        <v>200</v>
      </c>
      <c r="C409" s="21" cm="1">
        <f t="array" ref="C409">_xlfn._xlws.FILTER(ProductCost!$B$2:$B$24, (ProductCost!$A$2:$A$24=CustomerOrder!C409)*(ProductCost!$C$2:$C$24&lt;=CustomerOrder!D409)*(CustomerOrder!D409&lt;=ProductCost!$D$2:$D$24))</f>
        <v>11</v>
      </c>
      <c r="D409" s="21">
        <f>CustomerOrder!F409*OrderCost!$C409</f>
        <v>3872</v>
      </c>
    </row>
    <row r="410" spans="1:4" x14ac:dyDescent="0.3">
      <c r="A410" s="27" t="s">
        <v>497</v>
      </c>
      <c r="B410" s="18">
        <f>100+_xlfn.CEILING.MATH(CustomerOrder!F410/250)*50</f>
        <v>150</v>
      </c>
      <c r="C410" s="18" cm="1">
        <f t="array" ref="C410">_xlfn._xlws.FILTER(ProductCost!$B$2:$B$24, (ProductCost!$A$2:$A$24=CustomerOrder!C410)*(ProductCost!$C$2:$C$24&lt;=CustomerOrder!D410)*(CustomerOrder!D410&lt;=ProductCost!$D$2:$D$24))</f>
        <v>11</v>
      </c>
      <c r="D410" s="18">
        <f>CustomerOrder!F410*OrderCost!$C410</f>
        <v>2288</v>
      </c>
    </row>
    <row r="411" spans="1:4" x14ac:dyDescent="0.3">
      <c r="A411" s="31" t="s">
        <v>498</v>
      </c>
      <c r="B411" s="21">
        <f>100+_xlfn.CEILING.MATH(CustomerOrder!F411/250)*50</f>
        <v>150</v>
      </c>
      <c r="C411" s="21" cm="1">
        <f t="array" ref="C411">_xlfn._xlws.FILTER(ProductCost!$B$2:$B$24, (ProductCost!$A$2:$A$24=CustomerOrder!C411)*(ProductCost!$C$2:$C$24&lt;=CustomerOrder!D411)*(CustomerOrder!D411&lt;=ProductCost!$D$2:$D$24))</f>
        <v>11</v>
      </c>
      <c r="D411" s="21">
        <f>CustomerOrder!F411*OrderCost!$C411</f>
        <v>2046</v>
      </c>
    </row>
    <row r="412" spans="1:4" x14ac:dyDescent="0.3">
      <c r="A412" s="27" t="s">
        <v>499</v>
      </c>
      <c r="B412" s="18">
        <f>100+_xlfn.CEILING.MATH(CustomerOrder!F412/250)*50</f>
        <v>200</v>
      </c>
      <c r="C412" s="18" cm="1">
        <f t="array" ref="C412">_xlfn._xlws.FILTER(ProductCost!$B$2:$B$24, (ProductCost!$A$2:$A$24=CustomerOrder!C412)*(ProductCost!$C$2:$C$24&lt;=CustomerOrder!D412)*(CustomerOrder!D412&lt;=ProductCost!$D$2:$D$24))</f>
        <v>11.8</v>
      </c>
      <c r="D412" s="18">
        <f>CustomerOrder!F412*OrderCost!$C412</f>
        <v>3575.4</v>
      </c>
    </row>
    <row r="413" spans="1:4" x14ac:dyDescent="0.3">
      <c r="A413" s="31" t="s">
        <v>500</v>
      </c>
      <c r="B413" s="21">
        <f>100+_xlfn.CEILING.MATH(CustomerOrder!F413/250)*50</f>
        <v>150</v>
      </c>
      <c r="C413" s="21" cm="1">
        <f t="array" ref="C413">_xlfn._xlws.FILTER(ProductCost!$B$2:$B$24, (ProductCost!$A$2:$A$24=CustomerOrder!C413)*(ProductCost!$C$2:$C$24&lt;=CustomerOrder!D413)*(CustomerOrder!D413&lt;=ProductCost!$D$2:$D$24))</f>
        <v>11.8</v>
      </c>
      <c r="D413" s="21">
        <f>CustomerOrder!F413*OrderCost!$C413</f>
        <v>2584.2000000000003</v>
      </c>
    </row>
    <row r="414" spans="1:4" x14ac:dyDescent="0.3">
      <c r="A414" s="27" t="s">
        <v>501</v>
      </c>
      <c r="B414" s="18">
        <f>100+_xlfn.CEILING.MATH(CustomerOrder!F414/250)*50</f>
        <v>250</v>
      </c>
      <c r="C414" s="18" cm="1">
        <f t="array" ref="C414">_xlfn._xlws.FILTER(ProductCost!$B$2:$B$24, (ProductCost!$A$2:$A$24=CustomerOrder!C414)*(ProductCost!$C$2:$C$24&lt;=CustomerOrder!D414)*(CustomerOrder!D414&lt;=ProductCost!$D$2:$D$24))</f>
        <v>11.8</v>
      </c>
      <c r="D414" s="18">
        <f>CustomerOrder!F414*OrderCost!$C414</f>
        <v>6254</v>
      </c>
    </row>
    <row r="415" spans="1:4" x14ac:dyDescent="0.3">
      <c r="A415" s="31" t="s">
        <v>502</v>
      </c>
      <c r="B415" s="21">
        <f>100+_xlfn.CEILING.MATH(CustomerOrder!F415/250)*50</f>
        <v>150</v>
      </c>
      <c r="C415" s="21" cm="1">
        <f t="array" ref="C415">_xlfn._xlws.FILTER(ProductCost!$B$2:$B$24, (ProductCost!$A$2:$A$24=CustomerOrder!C415)*(ProductCost!$C$2:$C$24&lt;=CustomerOrder!D415)*(CustomerOrder!D415&lt;=ProductCost!$D$2:$D$24))</f>
        <v>11.8</v>
      </c>
      <c r="D415" s="21">
        <f>CustomerOrder!F415*OrderCost!$C415</f>
        <v>1722.8000000000002</v>
      </c>
    </row>
    <row r="416" spans="1:4" x14ac:dyDescent="0.3">
      <c r="A416" s="27" t="s">
        <v>503</v>
      </c>
      <c r="B416" s="18">
        <f>100+_xlfn.CEILING.MATH(CustomerOrder!F416/250)*50</f>
        <v>200</v>
      </c>
      <c r="C416" s="18" cm="1">
        <f t="array" ref="C416">_xlfn._xlws.FILTER(ProductCost!$B$2:$B$24, (ProductCost!$A$2:$A$24=CustomerOrder!C416)*(ProductCost!$C$2:$C$24&lt;=CustomerOrder!D416)*(CustomerOrder!D416&lt;=ProductCost!$D$2:$D$24))</f>
        <v>11.8</v>
      </c>
      <c r="D416" s="18">
        <f>CustomerOrder!F416*OrderCost!$C416</f>
        <v>5699.4000000000005</v>
      </c>
    </row>
    <row r="417" spans="1:4" x14ac:dyDescent="0.3">
      <c r="A417" s="31" t="s">
        <v>504</v>
      </c>
      <c r="B417" s="21">
        <f>100+_xlfn.CEILING.MATH(CustomerOrder!F417/250)*50</f>
        <v>200</v>
      </c>
      <c r="C417" s="21" cm="1">
        <f t="array" ref="C417">_xlfn._xlws.FILTER(ProductCost!$B$2:$B$24, (ProductCost!$A$2:$A$24=CustomerOrder!C417)*(ProductCost!$C$2:$C$24&lt;=CustomerOrder!D417)*(CustomerOrder!D417&lt;=ProductCost!$D$2:$D$24))</f>
        <v>11.8</v>
      </c>
      <c r="D417" s="21">
        <f>CustomerOrder!F417*OrderCost!$C417</f>
        <v>3787.8</v>
      </c>
    </row>
    <row r="418" spans="1:4" x14ac:dyDescent="0.3">
      <c r="A418" s="27" t="s">
        <v>505</v>
      </c>
      <c r="B418" s="18">
        <f>100+_xlfn.CEILING.MATH(CustomerOrder!F418/250)*50</f>
        <v>150</v>
      </c>
      <c r="C418" s="18" cm="1">
        <f t="array" ref="C418">_xlfn._xlws.FILTER(ProductCost!$B$2:$B$24, (ProductCost!$A$2:$A$24=CustomerOrder!C418)*(ProductCost!$C$2:$C$24&lt;=CustomerOrder!D418)*(CustomerOrder!D418&lt;=ProductCost!$D$2:$D$24))</f>
        <v>11.8</v>
      </c>
      <c r="D418" s="18">
        <f>CustomerOrder!F418*OrderCost!$C418</f>
        <v>1380.6000000000001</v>
      </c>
    </row>
    <row r="419" spans="1:4" x14ac:dyDescent="0.3">
      <c r="A419" s="31" t="s">
        <v>506</v>
      </c>
      <c r="B419" s="21">
        <f>100+_xlfn.CEILING.MATH(CustomerOrder!F419/250)*50</f>
        <v>200</v>
      </c>
      <c r="C419" s="21" cm="1">
        <f t="array" ref="C419">_xlfn._xlws.FILTER(ProductCost!$B$2:$B$24, (ProductCost!$A$2:$A$24=CustomerOrder!C419)*(ProductCost!$C$2:$C$24&lt;=CustomerOrder!D419)*(CustomerOrder!D419&lt;=ProductCost!$D$2:$D$24))</f>
        <v>13.4</v>
      </c>
      <c r="D419" s="21">
        <f>CustomerOrder!F419*OrderCost!$C419</f>
        <v>4448.8</v>
      </c>
    </row>
    <row r="420" spans="1:4" x14ac:dyDescent="0.3">
      <c r="A420" s="27" t="s">
        <v>507</v>
      </c>
      <c r="B420" s="18">
        <f>100+_xlfn.CEILING.MATH(CustomerOrder!F420/250)*50</f>
        <v>200</v>
      </c>
      <c r="C420" s="18" cm="1">
        <f t="array" ref="C420">_xlfn._xlws.FILTER(ProductCost!$B$2:$B$24, (ProductCost!$A$2:$A$24=CustomerOrder!C420)*(ProductCost!$C$2:$C$24&lt;=CustomerOrder!D420)*(CustomerOrder!D420&lt;=ProductCost!$D$2:$D$24))</f>
        <v>13.6</v>
      </c>
      <c r="D420" s="18">
        <f>CustomerOrder!F420*OrderCost!$C420</f>
        <v>5929.5999999999995</v>
      </c>
    </row>
    <row r="421" spans="1:4" x14ac:dyDescent="0.3">
      <c r="A421" s="31" t="s">
        <v>508</v>
      </c>
      <c r="B421" s="21">
        <f>100+_xlfn.CEILING.MATH(CustomerOrder!F421/250)*50</f>
        <v>200</v>
      </c>
      <c r="C421" s="21" cm="1">
        <f t="array" ref="C421">_xlfn._xlws.FILTER(ProductCost!$B$2:$B$24, (ProductCost!$A$2:$A$24=CustomerOrder!C421)*(ProductCost!$C$2:$C$24&lt;=CustomerOrder!D421)*(CustomerOrder!D421&lt;=ProductCost!$D$2:$D$24))</f>
        <v>13.6</v>
      </c>
      <c r="D421" s="21">
        <f>CustomerOrder!F421*OrderCost!$C421</f>
        <v>3631.2</v>
      </c>
    </row>
    <row r="422" spans="1:4" x14ac:dyDescent="0.3">
      <c r="A422" s="27" t="s">
        <v>509</v>
      </c>
      <c r="B422" s="18">
        <f>100+_xlfn.CEILING.MATH(CustomerOrder!F422/250)*50</f>
        <v>200</v>
      </c>
      <c r="C422" s="18" cm="1">
        <f t="array" ref="C422">_xlfn._xlws.FILTER(ProductCost!$B$2:$B$24, (ProductCost!$A$2:$A$24=CustomerOrder!C422)*(ProductCost!$C$2:$C$24&lt;=CustomerOrder!D422)*(CustomerOrder!D422&lt;=ProductCost!$D$2:$D$24))</f>
        <v>13.6</v>
      </c>
      <c r="D422" s="18">
        <f>CustomerOrder!F422*OrderCost!$C422</f>
        <v>5780</v>
      </c>
    </row>
    <row r="423" spans="1:4" x14ac:dyDescent="0.3">
      <c r="A423" s="31" t="s">
        <v>510</v>
      </c>
      <c r="B423" s="21">
        <f>100+_xlfn.CEILING.MATH(CustomerOrder!F423/250)*50</f>
        <v>200</v>
      </c>
      <c r="C423" s="21" cm="1">
        <f t="array" ref="C423">_xlfn._xlws.FILTER(ProductCost!$B$2:$B$24, (ProductCost!$A$2:$A$24=CustomerOrder!C423)*(ProductCost!$C$2:$C$24&lt;=CustomerOrder!D423)*(CustomerOrder!D423&lt;=ProductCost!$D$2:$D$24))</f>
        <v>13.6</v>
      </c>
      <c r="D423" s="21">
        <f>CustomerOrder!F423*OrderCost!$C423</f>
        <v>5739.2</v>
      </c>
    </row>
    <row r="424" spans="1:4" x14ac:dyDescent="0.3">
      <c r="A424" s="27" t="s">
        <v>511</v>
      </c>
      <c r="B424" s="18">
        <f>100+_xlfn.CEILING.MATH(CustomerOrder!F424/250)*50</f>
        <v>250</v>
      </c>
      <c r="C424" s="18" cm="1">
        <f t="array" ref="C424">_xlfn._xlws.FILTER(ProductCost!$B$2:$B$24, (ProductCost!$A$2:$A$24=CustomerOrder!C424)*(ProductCost!$C$2:$C$24&lt;=CustomerOrder!D424)*(CustomerOrder!D424&lt;=ProductCost!$D$2:$D$24))</f>
        <v>13.6</v>
      </c>
      <c r="D424" s="18">
        <f>CustomerOrder!F424*OrderCost!$C424</f>
        <v>6908.8</v>
      </c>
    </row>
    <row r="425" spans="1:4" x14ac:dyDescent="0.3">
      <c r="A425" s="31" t="s">
        <v>512</v>
      </c>
      <c r="B425" s="21">
        <f>100+_xlfn.CEILING.MATH(CustomerOrder!F425/250)*50</f>
        <v>200</v>
      </c>
      <c r="C425" s="21" cm="1">
        <f t="array" ref="C425">_xlfn._xlws.FILTER(ProductCost!$B$2:$B$24, (ProductCost!$A$2:$A$24=CustomerOrder!C425)*(ProductCost!$C$2:$C$24&lt;=CustomerOrder!D425)*(CustomerOrder!D425&lt;=ProductCost!$D$2:$D$24))</f>
        <v>13.6</v>
      </c>
      <c r="D425" s="21">
        <f>CustomerOrder!F425*OrderCost!$C425</f>
        <v>4678.3999999999996</v>
      </c>
    </row>
    <row r="426" spans="1:4" x14ac:dyDescent="0.3">
      <c r="A426" s="27" t="s">
        <v>513</v>
      </c>
      <c r="B426" s="18">
        <f>100+_xlfn.CEILING.MATH(CustomerOrder!F426/250)*50</f>
        <v>200</v>
      </c>
      <c r="C426" s="18" cm="1">
        <f t="array" ref="C426">_xlfn._xlws.FILTER(ProductCost!$B$2:$B$24, (ProductCost!$A$2:$A$24=CustomerOrder!C426)*(ProductCost!$C$2:$C$24&lt;=CustomerOrder!D426)*(CustomerOrder!D426&lt;=ProductCost!$D$2:$D$24))</f>
        <v>13.6</v>
      </c>
      <c r="D426" s="18">
        <f>CustomerOrder!F426*OrderCost!$C426</f>
        <v>5290.4</v>
      </c>
    </row>
    <row r="427" spans="1:4" x14ac:dyDescent="0.3">
      <c r="A427" s="31" t="s">
        <v>514</v>
      </c>
      <c r="B427" s="21">
        <f>100+_xlfn.CEILING.MATH(CustomerOrder!F427/250)*50</f>
        <v>150</v>
      </c>
      <c r="C427" s="21" cm="1">
        <f t="array" ref="C427">_xlfn._xlws.FILTER(ProductCost!$B$2:$B$24, (ProductCost!$A$2:$A$24=CustomerOrder!C427)*(ProductCost!$C$2:$C$24&lt;=CustomerOrder!D427)*(CustomerOrder!D427&lt;=ProductCost!$D$2:$D$24))</f>
        <v>11</v>
      </c>
      <c r="D427" s="21">
        <f>CustomerOrder!F427*OrderCost!$C427</f>
        <v>66</v>
      </c>
    </row>
    <row r="428" spans="1:4" x14ac:dyDescent="0.3">
      <c r="A428" s="27" t="s">
        <v>515</v>
      </c>
      <c r="B428" s="18">
        <f>100+_xlfn.CEILING.MATH(CustomerOrder!F428/250)*50</f>
        <v>150</v>
      </c>
      <c r="C428" s="18" cm="1">
        <f t="array" ref="C428">_xlfn._xlws.FILTER(ProductCost!$B$2:$B$24, (ProductCost!$A$2:$A$24=CustomerOrder!C428)*(ProductCost!$C$2:$C$24&lt;=CustomerOrder!D428)*(CustomerOrder!D428&lt;=ProductCost!$D$2:$D$24))</f>
        <v>12</v>
      </c>
      <c r="D428" s="18">
        <f>CustomerOrder!F428*OrderCost!$C428</f>
        <v>60</v>
      </c>
    </row>
    <row r="429" spans="1:4" x14ac:dyDescent="0.3">
      <c r="A429" s="31" t="s">
        <v>516</v>
      </c>
      <c r="B429" s="21">
        <f>100+_xlfn.CEILING.MATH(CustomerOrder!F429/250)*50</f>
        <v>150</v>
      </c>
      <c r="C429" s="21" cm="1">
        <f t="array" ref="C429">_xlfn._xlws.FILTER(ProductCost!$B$2:$B$24, (ProductCost!$A$2:$A$24=CustomerOrder!C429)*(ProductCost!$C$2:$C$24&lt;=CustomerOrder!D429)*(CustomerOrder!D429&lt;=ProductCost!$D$2:$D$24))</f>
        <v>11</v>
      </c>
      <c r="D429" s="21">
        <f>CustomerOrder!F429*OrderCost!$C429</f>
        <v>616</v>
      </c>
    </row>
    <row r="430" spans="1:4" x14ac:dyDescent="0.3">
      <c r="A430" s="27" t="s">
        <v>517</v>
      </c>
      <c r="B430" s="18">
        <f>100+_xlfn.CEILING.MATH(CustomerOrder!F430/250)*50</f>
        <v>150</v>
      </c>
      <c r="C430" s="18" cm="1">
        <f t="array" ref="C430">_xlfn._xlws.FILTER(ProductCost!$B$2:$B$24, (ProductCost!$A$2:$A$24=CustomerOrder!C430)*(ProductCost!$C$2:$C$24&lt;=CustomerOrder!D430)*(CustomerOrder!D430&lt;=ProductCost!$D$2:$D$24))</f>
        <v>12</v>
      </c>
      <c r="D430" s="18">
        <f>CustomerOrder!F430*OrderCost!$C430</f>
        <v>612</v>
      </c>
    </row>
    <row r="431" spans="1:4" x14ac:dyDescent="0.3">
      <c r="A431" s="31" t="s">
        <v>518</v>
      </c>
      <c r="B431" s="21">
        <f>100+_xlfn.CEILING.MATH(CustomerOrder!F431/250)*50</f>
        <v>150</v>
      </c>
      <c r="C431" s="21" cm="1">
        <f t="array" ref="C431">_xlfn._xlws.FILTER(ProductCost!$B$2:$B$24, (ProductCost!$A$2:$A$24=CustomerOrder!C431)*(ProductCost!$C$2:$C$24&lt;=CustomerOrder!D431)*(CustomerOrder!D431&lt;=ProductCost!$D$2:$D$24))</f>
        <v>10</v>
      </c>
      <c r="D431" s="21">
        <f>CustomerOrder!F431*OrderCost!$C431</f>
        <v>410</v>
      </c>
    </row>
    <row r="432" spans="1:4" x14ac:dyDescent="0.3">
      <c r="A432" s="27" t="s">
        <v>519</v>
      </c>
      <c r="B432" s="18">
        <f>100+_xlfn.CEILING.MATH(CustomerOrder!F432/250)*50</f>
        <v>150</v>
      </c>
      <c r="C432" s="18" cm="1">
        <f t="array" ref="C432">_xlfn._xlws.FILTER(ProductCost!$B$2:$B$24, (ProductCost!$A$2:$A$24=CustomerOrder!C432)*(ProductCost!$C$2:$C$24&lt;=CustomerOrder!D432)*(CustomerOrder!D432&lt;=ProductCost!$D$2:$D$24))</f>
        <v>10</v>
      </c>
      <c r="D432" s="18">
        <f>CustomerOrder!F432*OrderCost!$C432</f>
        <v>460</v>
      </c>
    </row>
    <row r="433" spans="1:4" x14ac:dyDescent="0.3">
      <c r="A433" s="31" t="s">
        <v>520</v>
      </c>
      <c r="B433" s="21">
        <f>100+_xlfn.CEILING.MATH(CustomerOrder!F433/250)*50</f>
        <v>150</v>
      </c>
      <c r="C433" s="21" cm="1">
        <f t="array" ref="C433">_xlfn._xlws.FILTER(ProductCost!$B$2:$B$24, (ProductCost!$A$2:$A$24=CustomerOrder!C433)*(ProductCost!$C$2:$C$24&lt;=CustomerOrder!D433)*(CustomerOrder!D433&lt;=ProductCost!$D$2:$D$24))</f>
        <v>12</v>
      </c>
      <c r="D433" s="21">
        <f>CustomerOrder!F433*OrderCost!$C433</f>
        <v>528</v>
      </c>
    </row>
    <row r="434" spans="1:4" x14ac:dyDescent="0.3">
      <c r="A434" s="27" t="s">
        <v>521</v>
      </c>
      <c r="B434" s="18">
        <f>100+_xlfn.CEILING.MATH(CustomerOrder!F434/250)*50</f>
        <v>150</v>
      </c>
      <c r="C434" s="18" cm="1">
        <f t="array" ref="C434">_xlfn._xlws.FILTER(ProductCost!$B$2:$B$24, (ProductCost!$A$2:$A$24=CustomerOrder!C434)*(ProductCost!$C$2:$C$24&lt;=CustomerOrder!D434)*(CustomerOrder!D434&lt;=ProductCost!$D$2:$D$24))</f>
        <v>12</v>
      </c>
      <c r="D434" s="18">
        <f>CustomerOrder!F434*OrderCost!$C434</f>
        <v>744</v>
      </c>
    </row>
    <row r="435" spans="1:4" x14ac:dyDescent="0.3">
      <c r="A435" s="31" t="s">
        <v>522</v>
      </c>
      <c r="B435" s="21">
        <f>100+_xlfn.CEILING.MATH(CustomerOrder!F435/250)*50</f>
        <v>150</v>
      </c>
      <c r="C435" s="21" cm="1">
        <f t="array" ref="C435">_xlfn._xlws.FILTER(ProductCost!$B$2:$B$24, (ProductCost!$A$2:$A$24=CustomerOrder!C435)*(ProductCost!$C$2:$C$24&lt;=CustomerOrder!D435)*(CustomerOrder!D435&lt;=ProductCost!$D$2:$D$24))</f>
        <v>12</v>
      </c>
      <c r="D435" s="21">
        <f>CustomerOrder!F435*OrderCost!$C435</f>
        <v>3000</v>
      </c>
    </row>
    <row r="436" spans="1:4" x14ac:dyDescent="0.3">
      <c r="A436" s="27" t="s">
        <v>523</v>
      </c>
      <c r="B436" s="18">
        <f>100+_xlfn.CEILING.MATH(CustomerOrder!F436/250)*50</f>
        <v>150</v>
      </c>
      <c r="C436" s="18" cm="1">
        <f t="array" ref="C436">_xlfn._xlws.FILTER(ProductCost!$B$2:$B$24, (ProductCost!$A$2:$A$24=CustomerOrder!C436)*(ProductCost!$C$2:$C$24&lt;=CustomerOrder!D436)*(CustomerOrder!D436&lt;=ProductCost!$D$2:$D$24))</f>
        <v>12</v>
      </c>
      <c r="D436" s="18">
        <f>CustomerOrder!F436*OrderCost!$C436</f>
        <v>2088</v>
      </c>
    </row>
    <row r="437" spans="1:4" x14ac:dyDescent="0.3">
      <c r="A437" s="31" t="s">
        <v>524</v>
      </c>
      <c r="B437" s="21">
        <f>100+_xlfn.CEILING.MATH(CustomerOrder!F437/250)*50</f>
        <v>150</v>
      </c>
      <c r="C437" s="21" cm="1">
        <f t="array" ref="C437">_xlfn._xlws.FILTER(ProductCost!$B$2:$B$24, (ProductCost!$A$2:$A$24=CustomerOrder!C437)*(ProductCost!$C$2:$C$24&lt;=CustomerOrder!D437)*(CustomerOrder!D437&lt;=ProductCost!$D$2:$D$24))</f>
        <v>12</v>
      </c>
      <c r="D437" s="21">
        <f>CustomerOrder!F437*OrderCost!$C437</f>
        <v>1908</v>
      </c>
    </row>
    <row r="438" spans="1:4" x14ac:dyDescent="0.3">
      <c r="A438" s="27" t="s">
        <v>525</v>
      </c>
      <c r="B438" s="18">
        <f>100+_xlfn.CEILING.MATH(CustomerOrder!F438/250)*50</f>
        <v>150</v>
      </c>
      <c r="C438" s="18" cm="1">
        <f t="array" ref="C438">_xlfn._xlws.FILTER(ProductCost!$B$2:$B$24, (ProductCost!$A$2:$A$24=CustomerOrder!C438)*(ProductCost!$C$2:$C$24&lt;=CustomerOrder!D438)*(CustomerOrder!D438&lt;=ProductCost!$D$2:$D$24))</f>
        <v>12</v>
      </c>
      <c r="D438" s="18">
        <f>CustomerOrder!F438*OrderCost!$C438</f>
        <v>1788</v>
      </c>
    </row>
    <row r="439" spans="1:4" x14ac:dyDescent="0.3">
      <c r="A439" s="31" t="s">
        <v>526</v>
      </c>
      <c r="B439" s="21">
        <f>100+_xlfn.CEILING.MATH(CustomerOrder!F439/250)*50</f>
        <v>200</v>
      </c>
      <c r="C439" s="21" cm="1">
        <f t="array" ref="C439">_xlfn._xlws.FILTER(ProductCost!$B$2:$B$24, (ProductCost!$A$2:$A$24=CustomerOrder!C439)*(ProductCost!$C$2:$C$24&lt;=CustomerOrder!D439)*(CustomerOrder!D439&lt;=ProductCost!$D$2:$D$24))</f>
        <v>12.5</v>
      </c>
      <c r="D439" s="21">
        <f>CustomerOrder!F439*OrderCost!$C439</f>
        <v>4787.5</v>
      </c>
    </row>
    <row r="440" spans="1:4" x14ac:dyDescent="0.3">
      <c r="A440" s="27" t="s">
        <v>527</v>
      </c>
      <c r="B440" s="18">
        <f>100+_xlfn.CEILING.MATH(CustomerOrder!F440/250)*50</f>
        <v>150</v>
      </c>
      <c r="C440" s="18" cm="1">
        <f t="array" ref="C440">_xlfn._xlws.FILTER(ProductCost!$B$2:$B$24, (ProductCost!$A$2:$A$24=CustomerOrder!C440)*(ProductCost!$C$2:$C$24&lt;=CustomerOrder!D440)*(CustomerOrder!D440&lt;=ProductCost!$D$2:$D$24))</f>
        <v>12.5</v>
      </c>
      <c r="D440" s="18">
        <f>CustomerOrder!F440*OrderCost!$C440</f>
        <v>2587.5</v>
      </c>
    </row>
    <row r="441" spans="1:4" x14ac:dyDescent="0.3">
      <c r="A441" s="31" t="s">
        <v>528</v>
      </c>
      <c r="B441" s="21">
        <f>100+_xlfn.CEILING.MATH(CustomerOrder!F441/250)*50</f>
        <v>150</v>
      </c>
      <c r="C441" s="21" cm="1">
        <f t="array" ref="C441">_xlfn._xlws.FILTER(ProductCost!$B$2:$B$24, (ProductCost!$A$2:$A$24=CustomerOrder!C441)*(ProductCost!$C$2:$C$24&lt;=CustomerOrder!D441)*(CustomerOrder!D441&lt;=ProductCost!$D$2:$D$24))</f>
        <v>12.5</v>
      </c>
      <c r="D441" s="21">
        <f>CustomerOrder!F441*OrderCost!$C441</f>
        <v>2825</v>
      </c>
    </row>
    <row r="442" spans="1:4" x14ac:dyDescent="0.3">
      <c r="A442" s="27" t="s">
        <v>529</v>
      </c>
      <c r="B442" s="18">
        <f>100+_xlfn.CEILING.MATH(CustomerOrder!F442/250)*50</f>
        <v>200</v>
      </c>
      <c r="C442" s="18" cm="1">
        <f t="array" ref="C442">_xlfn._xlws.FILTER(ProductCost!$B$2:$B$24, (ProductCost!$A$2:$A$24=CustomerOrder!C442)*(ProductCost!$C$2:$C$24&lt;=CustomerOrder!D442)*(CustomerOrder!D442&lt;=ProductCost!$D$2:$D$24))</f>
        <v>12.5</v>
      </c>
      <c r="D442" s="18">
        <f>CustomerOrder!F442*OrderCost!$C442</f>
        <v>3262.5</v>
      </c>
    </row>
    <row r="443" spans="1:4" x14ac:dyDescent="0.3">
      <c r="A443" s="31" t="s">
        <v>530</v>
      </c>
      <c r="B443" s="21">
        <f>100+_xlfn.CEILING.MATH(CustomerOrder!F443/250)*50</f>
        <v>150</v>
      </c>
      <c r="C443" s="21" cm="1">
        <f t="array" ref="C443">_xlfn._xlws.FILTER(ProductCost!$B$2:$B$24, (ProductCost!$A$2:$A$24=CustomerOrder!C443)*(ProductCost!$C$2:$C$24&lt;=CustomerOrder!D443)*(CustomerOrder!D443&lt;=ProductCost!$D$2:$D$24))</f>
        <v>12.5</v>
      </c>
      <c r="D443" s="21">
        <f>CustomerOrder!F443*OrderCost!$C443</f>
        <v>2812.5</v>
      </c>
    </row>
    <row r="444" spans="1:4" x14ac:dyDescent="0.3">
      <c r="A444" s="27" t="s">
        <v>531</v>
      </c>
      <c r="B444" s="18">
        <f>100+_xlfn.CEILING.MATH(CustomerOrder!F444/250)*50</f>
        <v>200</v>
      </c>
      <c r="C444" s="18" cm="1">
        <f t="array" ref="C444">_xlfn._xlws.FILTER(ProductCost!$B$2:$B$24, (ProductCost!$A$2:$A$24=CustomerOrder!C444)*(ProductCost!$C$2:$C$24&lt;=CustomerOrder!D444)*(CustomerOrder!D444&lt;=ProductCost!$D$2:$D$24))</f>
        <v>12.5</v>
      </c>
      <c r="D444" s="18">
        <f>CustomerOrder!F444*OrderCost!$C444</f>
        <v>5175</v>
      </c>
    </row>
    <row r="445" spans="1:4" x14ac:dyDescent="0.3">
      <c r="A445" s="31" t="s">
        <v>532</v>
      </c>
      <c r="B445" s="21">
        <f>100+_xlfn.CEILING.MATH(CustomerOrder!F445/250)*50</f>
        <v>200</v>
      </c>
      <c r="C445" s="21" cm="1">
        <f t="array" ref="C445">_xlfn._xlws.FILTER(ProductCost!$B$2:$B$24, (ProductCost!$A$2:$A$24=CustomerOrder!C445)*(ProductCost!$C$2:$C$24&lt;=CustomerOrder!D445)*(CustomerOrder!D445&lt;=ProductCost!$D$2:$D$24))</f>
        <v>12.55</v>
      </c>
      <c r="D445" s="21">
        <f>CustomerOrder!F445*OrderCost!$C445</f>
        <v>3263</v>
      </c>
    </row>
    <row r="446" spans="1:4" x14ac:dyDescent="0.3">
      <c r="A446" s="27" t="s">
        <v>533</v>
      </c>
      <c r="B446" s="18">
        <f>100+_xlfn.CEILING.MATH(CustomerOrder!F446/250)*50</f>
        <v>200</v>
      </c>
      <c r="C446" s="18" cm="1">
        <f t="array" ref="C446">_xlfn._xlws.FILTER(ProductCost!$B$2:$B$24, (ProductCost!$A$2:$A$24=CustomerOrder!C446)*(ProductCost!$C$2:$C$24&lt;=CustomerOrder!D446)*(CustomerOrder!D446&lt;=ProductCost!$D$2:$D$24))</f>
        <v>12.55</v>
      </c>
      <c r="D446" s="18">
        <f>CustomerOrder!F446*OrderCost!$C446</f>
        <v>3601.8500000000004</v>
      </c>
    </row>
    <row r="447" spans="1:4" x14ac:dyDescent="0.3">
      <c r="A447" s="31" t="s">
        <v>534</v>
      </c>
      <c r="B447" s="21">
        <f>100+_xlfn.CEILING.MATH(CustomerOrder!F447/250)*50</f>
        <v>200</v>
      </c>
      <c r="C447" s="21" cm="1">
        <f t="array" ref="C447">_xlfn._xlws.FILTER(ProductCost!$B$2:$B$24, (ProductCost!$A$2:$A$24=CustomerOrder!C447)*(ProductCost!$C$2:$C$24&lt;=CustomerOrder!D447)*(CustomerOrder!D447&lt;=ProductCost!$D$2:$D$24))</f>
        <v>12.55</v>
      </c>
      <c r="D447" s="21">
        <f>CustomerOrder!F447*OrderCost!$C447</f>
        <v>3652.05</v>
      </c>
    </row>
    <row r="448" spans="1:4" x14ac:dyDescent="0.3">
      <c r="A448" s="27" t="s">
        <v>535</v>
      </c>
      <c r="B448" s="18">
        <f>100+_xlfn.CEILING.MATH(CustomerOrder!F448/250)*50</f>
        <v>150</v>
      </c>
      <c r="C448" s="18" cm="1">
        <f t="array" ref="C448">_xlfn._xlws.FILTER(ProductCost!$B$2:$B$24, (ProductCost!$A$2:$A$24=CustomerOrder!C448)*(ProductCost!$C$2:$C$24&lt;=CustomerOrder!D448)*(CustomerOrder!D448&lt;=ProductCost!$D$2:$D$24))</f>
        <v>12.55</v>
      </c>
      <c r="D448" s="18">
        <f>CustomerOrder!F448*OrderCost!$C448</f>
        <v>2673.15</v>
      </c>
    </row>
    <row r="449" spans="1:4" x14ac:dyDescent="0.3">
      <c r="A449" s="31" t="s">
        <v>536</v>
      </c>
      <c r="B449" s="21">
        <f>100+_xlfn.CEILING.MATH(CustomerOrder!F449/250)*50</f>
        <v>150</v>
      </c>
      <c r="C449" s="21" cm="1">
        <f t="array" ref="C449">_xlfn._xlws.FILTER(ProductCost!$B$2:$B$24, (ProductCost!$A$2:$A$24=CustomerOrder!C449)*(ProductCost!$C$2:$C$24&lt;=CustomerOrder!D449)*(CustomerOrder!D449&lt;=ProductCost!$D$2:$D$24))</f>
        <v>12.55</v>
      </c>
      <c r="D449" s="21">
        <f>CustomerOrder!F449*OrderCost!$C449</f>
        <v>2698.25</v>
      </c>
    </row>
    <row r="450" spans="1:4" x14ac:dyDescent="0.3">
      <c r="A450" s="27" t="s">
        <v>537</v>
      </c>
      <c r="B450" s="18">
        <f>100+_xlfn.CEILING.MATH(CustomerOrder!F450/250)*50</f>
        <v>200</v>
      </c>
      <c r="C450" s="18" cm="1">
        <f t="array" ref="C450">_xlfn._xlws.FILTER(ProductCost!$B$2:$B$24, (ProductCost!$A$2:$A$24=CustomerOrder!C450)*(ProductCost!$C$2:$C$24&lt;=CustomerOrder!D450)*(CustomerOrder!D450&lt;=ProductCost!$D$2:$D$24))</f>
        <v>12.55</v>
      </c>
      <c r="D450" s="18">
        <f>CustomerOrder!F450*OrderCost!$C450</f>
        <v>3877.9500000000003</v>
      </c>
    </row>
    <row r="451" spans="1:4" x14ac:dyDescent="0.3">
      <c r="A451" s="31" t="s">
        <v>538</v>
      </c>
      <c r="B451" s="21">
        <f>100+_xlfn.CEILING.MATH(CustomerOrder!F451/250)*50</f>
        <v>150</v>
      </c>
      <c r="C451" s="21" cm="1">
        <f t="array" ref="C451">_xlfn._xlws.FILTER(ProductCost!$B$2:$B$24, (ProductCost!$A$2:$A$24=CustomerOrder!C451)*(ProductCost!$C$2:$C$24&lt;=CustomerOrder!D451)*(CustomerOrder!D451&lt;=ProductCost!$D$2:$D$24))</f>
        <v>11</v>
      </c>
      <c r="D451" s="21">
        <f>CustomerOrder!F451*OrderCost!$C451</f>
        <v>572</v>
      </c>
    </row>
    <row r="452" spans="1:4" x14ac:dyDescent="0.3">
      <c r="A452" s="27" t="s">
        <v>539</v>
      </c>
      <c r="B452" s="18">
        <f>100+_xlfn.CEILING.MATH(CustomerOrder!F452/250)*50</f>
        <v>150</v>
      </c>
      <c r="C452" s="18" cm="1">
        <f t="array" ref="C452">_xlfn._xlws.FILTER(ProductCost!$B$2:$B$24, (ProductCost!$A$2:$A$24=CustomerOrder!C452)*(ProductCost!$C$2:$C$24&lt;=CustomerOrder!D452)*(CustomerOrder!D452&lt;=ProductCost!$D$2:$D$24))</f>
        <v>11</v>
      </c>
      <c r="D452" s="18">
        <f>CustomerOrder!F452*OrderCost!$C452</f>
        <v>528</v>
      </c>
    </row>
    <row r="453" spans="1:4" x14ac:dyDescent="0.3">
      <c r="A453" s="31" t="s">
        <v>540</v>
      </c>
      <c r="B453" s="21">
        <f>100+_xlfn.CEILING.MATH(CustomerOrder!F453/250)*50</f>
        <v>200</v>
      </c>
      <c r="C453" s="21" cm="1">
        <f t="array" ref="C453">_xlfn._xlws.FILTER(ProductCost!$B$2:$B$24, (ProductCost!$A$2:$A$24=CustomerOrder!C453)*(ProductCost!$C$2:$C$24&lt;=CustomerOrder!D453)*(CustomerOrder!D453&lt;=ProductCost!$D$2:$D$24))</f>
        <v>11</v>
      </c>
      <c r="D453" s="21">
        <f>CustomerOrder!F453*OrderCost!$C453</f>
        <v>3267</v>
      </c>
    </row>
    <row r="454" spans="1:4" x14ac:dyDescent="0.3">
      <c r="A454" s="27" t="s">
        <v>541</v>
      </c>
      <c r="B454" s="18">
        <f>100+_xlfn.CEILING.MATH(CustomerOrder!F454/250)*50</f>
        <v>150</v>
      </c>
      <c r="C454" s="18" cm="1">
        <f t="array" ref="C454">_xlfn._xlws.FILTER(ProductCost!$B$2:$B$24, (ProductCost!$A$2:$A$24=CustomerOrder!C454)*(ProductCost!$C$2:$C$24&lt;=CustomerOrder!D454)*(CustomerOrder!D454&lt;=ProductCost!$D$2:$D$24))</f>
        <v>11</v>
      </c>
      <c r="D454" s="18">
        <f>CustomerOrder!F454*OrderCost!$C454</f>
        <v>2717</v>
      </c>
    </row>
    <row r="455" spans="1:4" x14ac:dyDescent="0.3">
      <c r="A455" s="31" t="s">
        <v>542</v>
      </c>
      <c r="B455" s="21">
        <f>100+_xlfn.CEILING.MATH(CustomerOrder!F455/250)*50</f>
        <v>150</v>
      </c>
      <c r="C455" s="21" cm="1">
        <f t="array" ref="C455">_xlfn._xlws.FILTER(ProductCost!$B$2:$B$24, (ProductCost!$A$2:$A$24=CustomerOrder!C455)*(ProductCost!$C$2:$C$24&lt;=CustomerOrder!D455)*(CustomerOrder!D455&lt;=ProductCost!$D$2:$D$24))</f>
        <v>11</v>
      </c>
      <c r="D455" s="21">
        <f>CustomerOrder!F455*OrderCost!$C455</f>
        <v>2090</v>
      </c>
    </row>
    <row r="456" spans="1:4" x14ac:dyDescent="0.3">
      <c r="A456" s="27" t="s">
        <v>543</v>
      </c>
      <c r="B456" s="18">
        <f>100+_xlfn.CEILING.MATH(CustomerOrder!F456/250)*50</f>
        <v>150</v>
      </c>
      <c r="C456" s="18" cm="1">
        <f t="array" ref="C456">_xlfn._xlws.FILTER(ProductCost!$B$2:$B$24, (ProductCost!$A$2:$A$24=CustomerOrder!C456)*(ProductCost!$C$2:$C$24&lt;=CustomerOrder!D456)*(CustomerOrder!D456&lt;=ProductCost!$D$2:$D$24))</f>
        <v>11</v>
      </c>
      <c r="D456" s="18">
        <f>CustomerOrder!F456*OrderCost!$C456</f>
        <v>2145</v>
      </c>
    </row>
    <row r="457" spans="1:4" x14ac:dyDescent="0.3">
      <c r="A457" s="31" t="s">
        <v>544</v>
      </c>
      <c r="B457" s="21">
        <f>100+_xlfn.CEILING.MATH(CustomerOrder!F457/250)*50</f>
        <v>200</v>
      </c>
      <c r="C457" s="21" cm="1">
        <f t="array" ref="C457">_xlfn._xlws.FILTER(ProductCost!$B$2:$B$24, (ProductCost!$A$2:$A$24=CustomerOrder!C457)*(ProductCost!$C$2:$C$24&lt;=CustomerOrder!D457)*(CustomerOrder!D457&lt;=ProductCost!$D$2:$D$24))</f>
        <v>11.7</v>
      </c>
      <c r="D457" s="21">
        <f>CustomerOrder!F457*OrderCost!$C457</f>
        <v>4574.7</v>
      </c>
    </row>
    <row r="458" spans="1:4" x14ac:dyDescent="0.3">
      <c r="A458" s="27" t="s">
        <v>545</v>
      </c>
      <c r="B458" s="18">
        <f>100+_xlfn.CEILING.MATH(CustomerOrder!F458/250)*50</f>
        <v>150</v>
      </c>
      <c r="C458" s="18" cm="1">
        <f t="array" ref="C458">_xlfn._xlws.FILTER(ProductCost!$B$2:$B$24, (ProductCost!$A$2:$A$24=CustomerOrder!C458)*(ProductCost!$C$2:$C$24&lt;=CustomerOrder!D458)*(CustomerOrder!D458&lt;=ProductCost!$D$2:$D$24))</f>
        <v>11.7</v>
      </c>
      <c r="D458" s="18">
        <f>CustomerOrder!F458*OrderCost!$C458</f>
        <v>2808</v>
      </c>
    </row>
    <row r="459" spans="1:4" x14ac:dyDescent="0.3">
      <c r="A459" s="31" t="s">
        <v>546</v>
      </c>
      <c r="B459" s="21">
        <f>100+_xlfn.CEILING.MATH(CustomerOrder!F459/250)*50</f>
        <v>200</v>
      </c>
      <c r="C459" s="21" cm="1">
        <f t="array" ref="C459">_xlfn._xlws.FILTER(ProductCost!$B$2:$B$24, (ProductCost!$A$2:$A$24=CustomerOrder!C459)*(ProductCost!$C$2:$C$24&lt;=CustomerOrder!D459)*(CustomerOrder!D459&lt;=ProductCost!$D$2:$D$24))</f>
        <v>11.7</v>
      </c>
      <c r="D459" s="21">
        <f>CustomerOrder!F459*OrderCost!$C459</f>
        <v>3685.5</v>
      </c>
    </row>
    <row r="460" spans="1:4" x14ac:dyDescent="0.3">
      <c r="A460" s="27" t="s">
        <v>547</v>
      </c>
      <c r="B460" s="18">
        <f>100+_xlfn.CEILING.MATH(CustomerOrder!F460/250)*50</f>
        <v>150</v>
      </c>
      <c r="C460" s="18" cm="1">
        <f t="array" ref="C460">_xlfn._xlws.FILTER(ProductCost!$B$2:$B$24, (ProductCost!$A$2:$A$24=CustomerOrder!C460)*(ProductCost!$C$2:$C$24&lt;=CustomerOrder!D460)*(CustomerOrder!D460&lt;=ProductCost!$D$2:$D$24))</f>
        <v>11.7</v>
      </c>
      <c r="D460" s="18">
        <f>CustomerOrder!F460*OrderCost!$C460</f>
        <v>2538.8999999999996</v>
      </c>
    </row>
    <row r="461" spans="1:4" x14ac:dyDescent="0.3">
      <c r="A461" s="31" t="s">
        <v>548</v>
      </c>
      <c r="B461" s="21">
        <f>100+_xlfn.CEILING.MATH(CustomerOrder!F461/250)*50</f>
        <v>200</v>
      </c>
      <c r="C461" s="21" cm="1">
        <f t="array" ref="C461">_xlfn._xlws.FILTER(ProductCost!$B$2:$B$24, (ProductCost!$A$2:$A$24=CustomerOrder!C461)*(ProductCost!$C$2:$C$24&lt;=CustomerOrder!D461)*(CustomerOrder!D461&lt;=ProductCost!$D$2:$D$24))</f>
        <v>11.7</v>
      </c>
      <c r="D461" s="21">
        <f>CustomerOrder!F461*OrderCost!$C461</f>
        <v>3357.8999999999996</v>
      </c>
    </row>
    <row r="462" spans="1:4" x14ac:dyDescent="0.3">
      <c r="A462" s="27" t="s">
        <v>549</v>
      </c>
      <c r="B462" s="18">
        <f>100+_xlfn.CEILING.MATH(CustomerOrder!F462/250)*50</f>
        <v>200</v>
      </c>
      <c r="C462" s="18" cm="1">
        <f t="array" ref="C462">_xlfn._xlws.FILTER(ProductCost!$B$2:$B$24, (ProductCost!$A$2:$A$24=CustomerOrder!C462)*(ProductCost!$C$2:$C$24&lt;=CustomerOrder!D462)*(CustomerOrder!D462&lt;=ProductCost!$D$2:$D$24))</f>
        <v>11.7</v>
      </c>
      <c r="D462" s="18">
        <f>CustomerOrder!F462*OrderCost!$C462</f>
        <v>5265</v>
      </c>
    </row>
    <row r="463" spans="1:4" x14ac:dyDescent="0.3">
      <c r="A463" s="31" t="s">
        <v>550</v>
      </c>
      <c r="B463" s="21">
        <f>100+_xlfn.CEILING.MATH(CustomerOrder!F463/250)*50</f>
        <v>200</v>
      </c>
      <c r="C463" s="21" cm="1">
        <f t="array" ref="C463">_xlfn._xlws.FILTER(ProductCost!$B$2:$B$24, (ProductCost!$A$2:$A$24=CustomerOrder!C463)*(ProductCost!$C$2:$C$24&lt;=CustomerOrder!D463)*(CustomerOrder!D463&lt;=ProductCost!$D$2:$D$24))</f>
        <v>11.9</v>
      </c>
      <c r="D463" s="21">
        <f>CustomerOrder!F463*OrderCost!$C463</f>
        <v>3010.7000000000003</v>
      </c>
    </row>
    <row r="464" spans="1:4" x14ac:dyDescent="0.3">
      <c r="A464" s="27" t="s">
        <v>551</v>
      </c>
      <c r="B464" s="18">
        <f>100+_xlfn.CEILING.MATH(CustomerOrder!F464/250)*50</f>
        <v>150</v>
      </c>
      <c r="C464" s="18" cm="1">
        <f t="array" ref="C464">_xlfn._xlws.FILTER(ProductCost!$B$2:$B$24, (ProductCost!$A$2:$A$24=CustomerOrder!C464)*(ProductCost!$C$2:$C$24&lt;=CustomerOrder!D464)*(CustomerOrder!D464&lt;=ProductCost!$D$2:$D$24))</f>
        <v>11.9</v>
      </c>
      <c r="D464" s="18">
        <f>CustomerOrder!F464*OrderCost!$C464</f>
        <v>2903.6</v>
      </c>
    </row>
    <row r="465" spans="1:4" x14ac:dyDescent="0.3">
      <c r="A465" s="31" t="s">
        <v>552</v>
      </c>
      <c r="B465" s="21">
        <f>100+_xlfn.CEILING.MATH(CustomerOrder!F465/250)*50</f>
        <v>200</v>
      </c>
      <c r="C465" s="21" cm="1">
        <f t="array" ref="C465">_xlfn._xlws.FILTER(ProductCost!$B$2:$B$24, (ProductCost!$A$2:$A$24=CustomerOrder!C465)*(ProductCost!$C$2:$C$24&lt;=CustomerOrder!D465)*(CustomerOrder!D465&lt;=ProductCost!$D$2:$D$24))</f>
        <v>11.9</v>
      </c>
      <c r="D465" s="21">
        <f>CustomerOrder!F465*OrderCost!$C465</f>
        <v>3629.5</v>
      </c>
    </row>
    <row r="466" spans="1:4" x14ac:dyDescent="0.3">
      <c r="A466" s="27" t="s">
        <v>553</v>
      </c>
      <c r="B466" s="18">
        <f>100+_xlfn.CEILING.MATH(CustomerOrder!F466/250)*50</f>
        <v>150</v>
      </c>
      <c r="C466" s="18" cm="1">
        <f t="array" ref="C466">_xlfn._xlws.FILTER(ProductCost!$B$2:$B$24, (ProductCost!$A$2:$A$24=CustomerOrder!C466)*(ProductCost!$C$2:$C$24&lt;=CustomerOrder!D466)*(CustomerOrder!D466&lt;=ProductCost!$D$2:$D$24))</f>
        <v>11.9</v>
      </c>
      <c r="D466" s="18">
        <f>CustomerOrder!F466*OrderCost!$C466</f>
        <v>2677.5</v>
      </c>
    </row>
    <row r="467" spans="1:4" x14ac:dyDescent="0.3">
      <c r="A467" s="31" t="s">
        <v>554</v>
      </c>
      <c r="B467" s="21">
        <f>100+_xlfn.CEILING.MATH(CustomerOrder!F467/250)*50</f>
        <v>150</v>
      </c>
      <c r="C467" s="21" cm="1">
        <f t="array" ref="C467">_xlfn._xlws.FILTER(ProductCost!$B$2:$B$24, (ProductCost!$A$2:$A$24=CustomerOrder!C467)*(ProductCost!$C$2:$C$24&lt;=CustomerOrder!D467)*(CustomerOrder!D467&lt;=ProductCost!$D$2:$D$24))</f>
        <v>11.9</v>
      </c>
      <c r="D467" s="21">
        <f>CustomerOrder!F467*OrderCost!$C467</f>
        <v>2796.5</v>
      </c>
    </row>
    <row r="468" spans="1:4" x14ac:dyDescent="0.3">
      <c r="A468" s="27" t="s">
        <v>555</v>
      </c>
      <c r="B468" s="18">
        <f>100+_xlfn.CEILING.MATH(CustomerOrder!F468/250)*50</f>
        <v>150</v>
      </c>
      <c r="C468" s="18" cm="1">
        <f t="array" ref="C468">_xlfn._xlws.FILTER(ProductCost!$B$2:$B$24, (ProductCost!$A$2:$A$24=CustomerOrder!C468)*(ProductCost!$C$2:$C$24&lt;=CustomerOrder!D468)*(CustomerOrder!D468&lt;=ProductCost!$D$2:$D$24))</f>
        <v>11.9</v>
      </c>
      <c r="D468" s="18">
        <f>CustomerOrder!F468*OrderCost!$C468</f>
        <v>2867.9</v>
      </c>
    </row>
    <row r="469" spans="1:4" x14ac:dyDescent="0.3">
      <c r="A469" s="31" t="s">
        <v>556</v>
      </c>
      <c r="B469" s="21">
        <f>100+_xlfn.CEILING.MATH(CustomerOrder!F469/250)*50</f>
        <v>150</v>
      </c>
      <c r="C469" s="21" cm="1">
        <f t="array" ref="C469">_xlfn._xlws.FILTER(ProductCost!$B$2:$B$24, (ProductCost!$A$2:$A$24=CustomerOrder!C469)*(ProductCost!$C$2:$C$24&lt;=CustomerOrder!D469)*(CustomerOrder!D469&lt;=ProductCost!$D$2:$D$24))</f>
        <v>11</v>
      </c>
      <c r="D469" s="21">
        <f>CustomerOrder!F469*OrderCost!$C469</f>
        <v>671</v>
      </c>
    </row>
    <row r="470" spans="1:4" x14ac:dyDescent="0.3">
      <c r="A470" s="27" t="s">
        <v>557</v>
      </c>
      <c r="B470" s="18">
        <f>100+_xlfn.CEILING.MATH(CustomerOrder!F470/250)*50</f>
        <v>150</v>
      </c>
      <c r="C470" s="18" cm="1">
        <f t="array" ref="C470">_xlfn._xlws.FILTER(ProductCost!$B$2:$B$24, (ProductCost!$A$2:$A$24=CustomerOrder!C470)*(ProductCost!$C$2:$C$24&lt;=CustomerOrder!D470)*(CustomerOrder!D470&lt;=ProductCost!$D$2:$D$24))</f>
        <v>11</v>
      </c>
      <c r="D470" s="18">
        <f>CustomerOrder!F470*OrderCost!$C470</f>
        <v>506</v>
      </c>
    </row>
    <row r="471" spans="1:4" x14ac:dyDescent="0.3">
      <c r="A471" s="31" t="s">
        <v>558</v>
      </c>
      <c r="B471" s="21">
        <f>100+_xlfn.CEILING.MATH(CustomerOrder!F471/250)*50</f>
        <v>150</v>
      </c>
      <c r="C471" s="21" cm="1">
        <f t="array" ref="C471">_xlfn._xlws.FILTER(ProductCost!$B$2:$B$24, (ProductCost!$A$2:$A$24=CustomerOrder!C471)*(ProductCost!$C$2:$C$24&lt;=CustomerOrder!D471)*(CustomerOrder!D471&lt;=ProductCost!$D$2:$D$24))</f>
        <v>11</v>
      </c>
      <c r="D471" s="21">
        <f>CustomerOrder!F471*OrderCost!$C471</f>
        <v>2563</v>
      </c>
    </row>
    <row r="472" spans="1:4" x14ac:dyDescent="0.3">
      <c r="A472" s="27" t="s">
        <v>559</v>
      </c>
      <c r="B472" s="18">
        <f>100+_xlfn.CEILING.MATH(CustomerOrder!F472/250)*50</f>
        <v>150</v>
      </c>
      <c r="C472" s="18" cm="1">
        <f t="array" ref="C472">_xlfn._xlws.FILTER(ProductCost!$B$2:$B$24, (ProductCost!$A$2:$A$24=CustomerOrder!C472)*(ProductCost!$C$2:$C$24&lt;=CustomerOrder!D472)*(CustomerOrder!D472&lt;=ProductCost!$D$2:$D$24))</f>
        <v>11</v>
      </c>
      <c r="D472" s="18">
        <f>CustomerOrder!F472*OrderCost!$C472</f>
        <v>1793</v>
      </c>
    </row>
    <row r="473" spans="1:4" x14ac:dyDescent="0.3">
      <c r="A473" s="31" t="s">
        <v>560</v>
      </c>
      <c r="B473" s="21">
        <f>100+_xlfn.CEILING.MATH(CustomerOrder!F473/250)*50</f>
        <v>150</v>
      </c>
      <c r="C473" s="21" cm="1">
        <f t="array" ref="C473">_xlfn._xlws.FILTER(ProductCost!$B$2:$B$24, (ProductCost!$A$2:$A$24=CustomerOrder!C473)*(ProductCost!$C$2:$C$24&lt;=CustomerOrder!D473)*(CustomerOrder!D473&lt;=ProductCost!$D$2:$D$24))</f>
        <v>11</v>
      </c>
      <c r="D473" s="21">
        <f>CustomerOrder!F473*OrderCost!$C473</f>
        <v>1881</v>
      </c>
    </row>
    <row r="474" spans="1:4" x14ac:dyDescent="0.3">
      <c r="A474" s="27" t="s">
        <v>561</v>
      </c>
      <c r="B474" s="18">
        <f>100+_xlfn.CEILING.MATH(CustomerOrder!F474/250)*50</f>
        <v>150</v>
      </c>
      <c r="C474" s="18" cm="1">
        <f t="array" ref="C474">_xlfn._xlws.FILTER(ProductCost!$B$2:$B$24, (ProductCost!$A$2:$A$24=CustomerOrder!C474)*(ProductCost!$C$2:$C$24&lt;=CustomerOrder!D474)*(CustomerOrder!D474&lt;=ProductCost!$D$2:$D$24))</f>
        <v>11</v>
      </c>
      <c r="D474" s="18">
        <f>CustomerOrder!F474*OrderCost!$C474</f>
        <v>2068</v>
      </c>
    </row>
    <row r="475" spans="1:4" x14ac:dyDescent="0.3">
      <c r="A475" s="31" t="s">
        <v>562</v>
      </c>
      <c r="B475" s="21">
        <f>100+_xlfn.CEILING.MATH(CustomerOrder!F475/250)*50</f>
        <v>200</v>
      </c>
      <c r="C475" s="21" cm="1">
        <f t="array" ref="C475">_xlfn._xlws.FILTER(ProductCost!$B$2:$B$24, (ProductCost!$A$2:$A$24=CustomerOrder!C475)*(ProductCost!$C$2:$C$24&lt;=CustomerOrder!D475)*(CustomerOrder!D475&lt;=ProductCost!$D$2:$D$24))</f>
        <v>11.3</v>
      </c>
      <c r="D475" s="21">
        <f>CustomerOrder!F475*OrderCost!$C475</f>
        <v>3559.5</v>
      </c>
    </row>
    <row r="476" spans="1:4" x14ac:dyDescent="0.3">
      <c r="A476" s="27" t="s">
        <v>563</v>
      </c>
      <c r="B476" s="18">
        <f>100+_xlfn.CEILING.MATH(CustomerOrder!F476/250)*50</f>
        <v>200</v>
      </c>
      <c r="C476" s="18" cm="1">
        <f t="array" ref="C476">_xlfn._xlws.FILTER(ProductCost!$B$2:$B$24, (ProductCost!$A$2:$A$24=CustomerOrder!C476)*(ProductCost!$C$2:$C$24&lt;=CustomerOrder!D476)*(CustomerOrder!D476&lt;=ProductCost!$D$2:$D$24))</f>
        <v>11.3</v>
      </c>
      <c r="D476" s="18">
        <f>CustomerOrder!F476*OrderCost!$C476</f>
        <v>4418.3</v>
      </c>
    </row>
    <row r="477" spans="1:4" x14ac:dyDescent="0.3">
      <c r="A477" s="31" t="s">
        <v>564</v>
      </c>
      <c r="B477" s="21">
        <f>100+_xlfn.CEILING.MATH(CustomerOrder!F477/250)*50</f>
        <v>200</v>
      </c>
      <c r="C477" s="21" cm="1">
        <f t="array" ref="C477">_xlfn._xlws.FILTER(ProductCost!$B$2:$B$24, (ProductCost!$A$2:$A$24=CustomerOrder!C477)*(ProductCost!$C$2:$C$24&lt;=CustomerOrder!D477)*(CustomerOrder!D477&lt;=ProductCost!$D$2:$D$24))</f>
        <v>11.3</v>
      </c>
      <c r="D477" s="21">
        <f>CustomerOrder!F477*OrderCost!$C477</f>
        <v>4022.8</v>
      </c>
    </row>
    <row r="478" spans="1:4" x14ac:dyDescent="0.3">
      <c r="A478" s="27" t="s">
        <v>565</v>
      </c>
      <c r="B478" s="18">
        <f>100+_xlfn.CEILING.MATH(CustomerOrder!F478/250)*50</f>
        <v>150</v>
      </c>
      <c r="C478" s="18" cm="1">
        <f t="array" ref="C478">_xlfn._xlws.FILTER(ProductCost!$B$2:$B$24, (ProductCost!$A$2:$A$24=CustomerOrder!C478)*(ProductCost!$C$2:$C$24&lt;=CustomerOrder!D478)*(CustomerOrder!D478&lt;=ProductCost!$D$2:$D$24))</f>
        <v>11.3</v>
      </c>
      <c r="D478" s="18">
        <f>CustomerOrder!F478*OrderCost!$C478</f>
        <v>2463.4</v>
      </c>
    </row>
    <row r="479" spans="1:4" x14ac:dyDescent="0.3">
      <c r="A479" s="31" t="s">
        <v>566</v>
      </c>
      <c r="B479" s="21">
        <f>100+_xlfn.CEILING.MATH(CustomerOrder!F479/250)*50</f>
        <v>200</v>
      </c>
      <c r="C479" s="21" cm="1">
        <f t="array" ref="C479">_xlfn._xlws.FILTER(ProductCost!$B$2:$B$24, (ProductCost!$A$2:$A$24=CustomerOrder!C479)*(ProductCost!$C$2:$C$24&lt;=CustomerOrder!D479)*(CustomerOrder!D479&lt;=ProductCost!$D$2:$D$24))</f>
        <v>11.3</v>
      </c>
      <c r="D479" s="21">
        <f>CustomerOrder!F479*OrderCost!$C479</f>
        <v>3356.1000000000004</v>
      </c>
    </row>
    <row r="480" spans="1:4" x14ac:dyDescent="0.3">
      <c r="A480" s="27" t="s">
        <v>567</v>
      </c>
      <c r="B480" s="18">
        <f>100+_xlfn.CEILING.MATH(CustomerOrder!F480/250)*50</f>
        <v>200</v>
      </c>
      <c r="C480" s="18" cm="1">
        <f t="array" ref="C480">_xlfn._xlws.FILTER(ProductCost!$B$2:$B$24, (ProductCost!$A$2:$A$24=CustomerOrder!C480)*(ProductCost!$C$2:$C$24&lt;=CustomerOrder!D480)*(CustomerOrder!D480&lt;=ProductCost!$D$2:$D$24))</f>
        <v>11.3</v>
      </c>
      <c r="D480" s="18">
        <f>CustomerOrder!F480*OrderCost!$C480</f>
        <v>3706.4</v>
      </c>
    </row>
    <row r="481" spans="1:4" x14ac:dyDescent="0.3">
      <c r="A481" s="31" t="s">
        <v>568</v>
      </c>
      <c r="B481" s="21">
        <f>100+_xlfn.CEILING.MATH(CustomerOrder!F481/250)*50</f>
        <v>200</v>
      </c>
      <c r="C481" s="21" cm="1">
        <f t="array" ref="C481">_xlfn._xlws.FILTER(ProductCost!$B$2:$B$24, (ProductCost!$A$2:$A$24=CustomerOrder!C481)*(ProductCost!$C$2:$C$24&lt;=CustomerOrder!D481)*(CustomerOrder!D481&lt;=ProductCost!$D$2:$D$24))</f>
        <v>11.5</v>
      </c>
      <c r="D481" s="21">
        <f>CustomerOrder!F481*OrderCost!$C481</f>
        <v>3553.5</v>
      </c>
    </row>
    <row r="482" spans="1:4" x14ac:dyDescent="0.3">
      <c r="A482" s="27" t="s">
        <v>569</v>
      </c>
      <c r="B482" s="18">
        <f>100+_xlfn.CEILING.MATH(CustomerOrder!F482/250)*50</f>
        <v>200</v>
      </c>
      <c r="C482" s="18" cm="1">
        <f t="array" ref="C482">_xlfn._xlws.FILTER(ProductCost!$B$2:$B$24, (ProductCost!$A$2:$A$24=CustomerOrder!C482)*(ProductCost!$C$2:$C$24&lt;=CustomerOrder!D482)*(CustomerOrder!D482&lt;=ProductCost!$D$2:$D$24))</f>
        <v>11.5</v>
      </c>
      <c r="D482" s="18">
        <f>CustomerOrder!F482*OrderCost!$C482</f>
        <v>3335</v>
      </c>
    </row>
    <row r="483" spans="1:4" x14ac:dyDescent="0.3">
      <c r="A483" s="31" t="s">
        <v>570</v>
      </c>
      <c r="B483" s="21">
        <f>100+_xlfn.CEILING.MATH(CustomerOrder!F483/250)*50</f>
        <v>200</v>
      </c>
      <c r="C483" s="21" cm="1">
        <f t="array" ref="C483">_xlfn._xlws.FILTER(ProductCost!$B$2:$B$24, (ProductCost!$A$2:$A$24=CustomerOrder!C483)*(ProductCost!$C$2:$C$24&lt;=CustomerOrder!D483)*(CustomerOrder!D483&lt;=ProductCost!$D$2:$D$24))</f>
        <v>11.5</v>
      </c>
      <c r="D483" s="21">
        <f>CustomerOrder!F483*OrderCost!$C483</f>
        <v>3162.5</v>
      </c>
    </row>
    <row r="484" spans="1:4" x14ac:dyDescent="0.3">
      <c r="A484" s="27" t="s">
        <v>571</v>
      </c>
      <c r="B484" s="18">
        <f>100+_xlfn.CEILING.MATH(CustomerOrder!F484/250)*50</f>
        <v>150</v>
      </c>
      <c r="C484" s="18" cm="1">
        <f t="array" ref="C484">_xlfn._xlws.FILTER(ProductCost!$B$2:$B$24, (ProductCost!$A$2:$A$24=CustomerOrder!C484)*(ProductCost!$C$2:$C$24&lt;=CustomerOrder!D484)*(CustomerOrder!D484&lt;=ProductCost!$D$2:$D$24))</f>
        <v>11.5</v>
      </c>
      <c r="D484" s="18">
        <f>CustomerOrder!F484*OrderCost!$C484</f>
        <v>2449.5</v>
      </c>
    </row>
    <row r="485" spans="1:4" x14ac:dyDescent="0.3">
      <c r="A485" s="31" t="s">
        <v>572</v>
      </c>
      <c r="B485" s="21">
        <f>100+_xlfn.CEILING.MATH(CustomerOrder!F485/250)*50</f>
        <v>200</v>
      </c>
      <c r="C485" s="21" cm="1">
        <f t="array" ref="C485">_xlfn._xlws.FILTER(ProductCost!$B$2:$B$24, (ProductCost!$A$2:$A$24=CustomerOrder!C485)*(ProductCost!$C$2:$C$24&lt;=CustomerOrder!D485)*(CustomerOrder!D485&lt;=ProductCost!$D$2:$D$24))</f>
        <v>11.5</v>
      </c>
      <c r="D485" s="21">
        <f>CustomerOrder!F485*OrderCost!$C485</f>
        <v>3128</v>
      </c>
    </row>
    <row r="486" spans="1:4" x14ac:dyDescent="0.3">
      <c r="A486" s="27" t="s">
        <v>573</v>
      </c>
      <c r="B486" s="18">
        <f>100+_xlfn.CEILING.MATH(CustomerOrder!F486/250)*50</f>
        <v>150</v>
      </c>
      <c r="C486" s="18" cm="1">
        <f t="array" ref="C486">_xlfn._xlws.FILTER(ProductCost!$B$2:$B$24, (ProductCost!$A$2:$A$24=CustomerOrder!C486)*(ProductCost!$C$2:$C$24&lt;=CustomerOrder!D486)*(CustomerOrder!D486&lt;=ProductCost!$D$2:$D$24))</f>
        <v>11.5</v>
      </c>
      <c r="D486" s="18">
        <f>CustomerOrder!F486*OrderCost!$C486</f>
        <v>1518</v>
      </c>
    </row>
    <row r="487" spans="1:4" x14ac:dyDescent="0.3">
      <c r="A487" s="31" t="s">
        <v>574</v>
      </c>
      <c r="B487" s="21">
        <f>100+_xlfn.CEILING.MATH(CustomerOrder!F487/250)*50</f>
        <v>150</v>
      </c>
      <c r="C487" s="21" cm="1">
        <f t="array" ref="C487">_xlfn._xlws.FILTER(ProductCost!$B$2:$B$24, (ProductCost!$A$2:$A$24=CustomerOrder!C487)*(ProductCost!$C$2:$C$24&lt;=CustomerOrder!D487)*(CustomerOrder!D487&lt;=ProductCost!$D$2:$D$24))</f>
        <v>12</v>
      </c>
      <c r="D487" s="21">
        <f>CustomerOrder!F487*OrderCost!$C487</f>
        <v>636</v>
      </c>
    </row>
    <row r="488" spans="1:4" x14ac:dyDescent="0.3">
      <c r="A488" s="27" t="s">
        <v>575</v>
      </c>
      <c r="B488" s="18">
        <f>100+_xlfn.CEILING.MATH(CustomerOrder!F488/250)*50</f>
        <v>150</v>
      </c>
      <c r="C488" s="18" cm="1">
        <f t="array" ref="C488">_xlfn._xlws.FILTER(ProductCost!$B$2:$B$24, (ProductCost!$A$2:$A$24=CustomerOrder!C488)*(ProductCost!$C$2:$C$24&lt;=CustomerOrder!D488)*(CustomerOrder!D488&lt;=ProductCost!$D$2:$D$24))</f>
        <v>12</v>
      </c>
      <c r="D488" s="18">
        <f>CustomerOrder!F488*OrderCost!$C488</f>
        <v>624</v>
      </c>
    </row>
    <row r="489" spans="1:4" x14ac:dyDescent="0.3">
      <c r="A489" s="31" t="s">
        <v>576</v>
      </c>
      <c r="B489" s="21">
        <f>100+_xlfn.CEILING.MATH(CustomerOrder!F489/250)*50</f>
        <v>200</v>
      </c>
      <c r="C489" s="21" cm="1">
        <f t="array" ref="C489">_xlfn._xlws.FILTER(ProductCost!$B$2:$B$24, (ProductCost!$A$2:$A$24=CustomerOrder!C489)*(ProductCost!$C$2:$C$24&lt;=CustomerOrder!D489)*(CustomerOrder!D489&lt;=ProductCost!$D$2:$D$24))</f>
        <v>12</v>
      </c>
      <c r="D489" s="21">
        <f>CustomerOrder!F489*OrderCost!$C489</f>
        <v>3504</v>
      </c>
    </row>
    <row r="490" spans="1:4" x14ac:dyDescent="0.3">
      <c r="A490" s="27" t="s">
        <v>577</v>
      </c>
      <c r="B490" s="18">
        <f>100+_xlfn.CEILING.MATH(CustomerOrder!F490/250)*50</f>
        <v>150</v>
      </c>
      <c r="C490" s="18" cm="1">
        <f t="array" ref="C490">_xlfn._xlws.FILTER(ProductCost!$B$2:$B$24, (ProductCost!$A$2:$A$24=CustomerOrder!C490)*(ProductCost!$C$2:$C$24&lt;=CustomerOrder!D490)*(CustomerOrder!D490&lt;=ProductCost!$D$2:$D$24))</f>
        <v>12</v>
      </c>
      <c r="D490" s="18">
        <f>CustomerOrder!F490*OrderCost!$C490</f>
        <v>2340</v>
      </c>
    </row>
    <row r="491" spans="1:4" x14ac:dyDescent="0.3">
      <c r="A491" s="31" t="s">
        <v>578</v>
      </c>
      <c r="B491" s="21">
        <f>100+_xlfn.CEILING.MATH(CustomerOrder!F491/250)*50</f>
        <v>150</v>
      </c>
      <c r="C491" s="21" cm="1">
        <f t="array" ref="C491">_xlfn._xlws.FILTER(ProductCost!$B$2:$B$24, (ProductCost!$A$2:$A$24=CustomerOrder!C491)*(ProductCost!$C$2:$C$24&lt;=CustomerOrder!D491)*(CustomerOrder!D491&lt;=ProductCost!$D$2:$D$24))</f>
        <v>12</v>
      </c>
      <c r="D491" s="21">
        <f>CustomerOrder!F491*OrderCost!$C491</f>
        <v>2664</v>
      </c>
    </row>
    <row r="492" spans="1:4" x14ac:dyDescent="0.3">
      <c r="A492" s="27" t="s">
        <v>579</v>
      </c>
      <c r="B492" s="18">
        <f>100+_xlfn.CEILING.MATH(CustomerOrder!F492/250)*50</f>
        <v>150</v>
      </c>
      <c r="C492" s="18" cm="1">
        <f t="array" ref="C492">_xlfn._xlws.FILTER(ProductCost!$B$2:$B$24, (ProductCost!$A$2:$A$24=CustomerOrder!C492)*(ProductCost!$C$2:$C$24&lt;=CustomerOrder!D492)*(CustomerOrder!D492&lt;=ProductCost!$D$2:$D$24))</f>
        <v>12</v>
      </c>
      <c r="D492" s="18">
        <f>CustomerOrder!F492*OrderCost!$C492</f>
        <v>1968</v>
      </c>
    </row>
    <row r="493" spans="1:4" x14ac:dyDescent="0.3">
      <c r="A493" s="31" t="s">
        <v>580</v>
      </c>
      <c r="B493" s="21">
        <f>100+_xlfn.CEILING.MATH(CustomerOrder!F493/250)*50</f>
        <v>250</v>
      </c>
      <c r="C493" s="21" cm="1">
        <f t="array" ref="C493">_xlfn._xlws.FILTER(ProductCost!$B$2:$B$24, (ProductCost!$A$2:$A$24=CustomerOrder!C493)*(ProductCost!$C$2:$C$24&lt;=CustomerOrder!D493)*(CustomerOrder!D493&lt;=ProductCost!$D$2:$D$24))</f>
        <v>11</v>
      </c>
      <c r="D493" s="21">
        <f>CustomerOrder!F493*OrderCost!$C493</f>
        <v>5742</v>
      </c>
    </row>
    <row r="494" spans="1:4" x14ac:dyDescent="0.3">
      <c r="A494" s="27" t="s">
        <v>581</v>
      </c>
      <c r="B494" s="18">
        <f>100+_xlfn.CEILING.MATH(CustomerOrder!F494/250)*50</f>
        <v>200</v>
      </c>
      <c r="C494" s="18" cm="1">
        <f t="array" ref="C494">_xlfn._xlws.FILTER(ProductCost!$B$2:$B$24, (ProductCost!$A$2:$A$24=CustomerOrder!C494)*(ProductCost!$C$2:$C$24&lt;=CustomerOrder!D494)*(CustomerOrder!D494&lt;=ProductCost!$D$2:$D$24))</f>
        <v>11</v>
      </c>
      <c r="D494" s="18">
        <f>CustomerOrder!F494*OrderCost!$C494</f>
        <v>5082</v>
      </c>
    </row>
    <row r="495" spans="1:4" x14ac:dyDescent="0.3">
      <c r="A495" s="31" t="s">
        <v>582</v>
      </c>
      <c r="B495" s="21">
        <f>100+_xlfn.CEILING.MATH(CustomerOrder!F495/250)*50</f>
        <v>200</v>
      </c>
      <c r="C495" s="21" cm="1">
        <f t="array" ref="C495">_xlfn._xlws.FILTER(ProductCost!$B$2:$B$24, (ProductCost!$A$2:$A$24=CustomerOrder!C495)*(ProductCost!$C$2:$C$24&lt;=CustomerOrder!D495)*(CustomerOrder!D495&lt;=ProductCost!$D$2:$D$24))</f>
        <v>11</v>
      </c>
      <c r="D495" s="21">
        <f>CustomerOrder!F495*OrderCost!$C495</f>
        <v>3487</v>
      </c>
    </row>
    <row r="496" spans="1:4" x14ac:dyDescent="0.3">
      <c r="A496" s="27" t="s">
        <v>583</v>
      </c>
      <c r="B496" s="18">
        <f>100+_xlfn.CEILING.MATH(CustomerOrder!F496/250)*50</f>
        <v>150</v>
      </c>
      <c r="C496" s="18" cm="1">
        <f t="array" ref="C496">_xlfn._xlws.FILTER(ProductCost!$B$2:$B$24, (ProductCost!$A$2:$A$24=CustomerOrder!C496)*(ProductCost!$C$2:$C$24&lt;=CustomerOrder!D496)*(CustomerOrder!D496&lt;=ProductCost!$D$2:$D$24))</f>
        <v>11</v>
      </c>
      <c r="D496" s="18">
        <f>CustomerOrder!F496*OrderCost!$C496</f>
        <v>2244</v>
      </c>
    </row>
    <row r="497" spans="1:4" x14ac:dyDescent="0.3">
      <c r="A497" s="31" t="s">
        <v>584</v>
      </c>
      <c r="B497" s="21">
        <f>100+_xlfn.CEILING.MATH(CustomerOrder!F497/250)*50</f>
        <v>150</v>
      </c>
      <c r="C497" s="21" cm="1">
        <f t="array" ref="C497">_xlfn._xlws.FILTER(ProductCost!$B$2:$B$24, (ProductCost!$A$2:$A$24=CustomerOrder!C497)*(ProductCost!$C$2:$C$24&lt;=CustomerOrder!D497)*(CustomerOrder!D497&lt;=ProductCost!$D$2:$D$24))</f>
        <v>11</v>
      </c>
      <c r="D497" s="21">
        <f>CustomerOrder!F497*OrderCost!$C497</f>
        <v>2706</v>
      </c>
    </row>
    <row r="498" spans="1:4" x14ac:dyDescent="0.3">
      <c r="A498" s="27" t="s">
        <v>585</v>
      </c>
      <c r="B498" s="18">
        <f>100+_xlfn.CEILING.MATH(CustomerOrder!F498/250)*50</f>
        <v>200</v>
      </c>
      <c r="C498" s="18" cm="1">
        <f t="array" ref="C498">_xlfn._xlws.FILTER(ProductCost!$B$2:$B$24, (ProductCost!$A$2:$A$24=CustomerOrder!C498)*(ProductCost!$C$2:$C$24&lt;=CustomerOrder!D498)*(CustomerOrder!D498&lt;=ProductCost!$D$2:$D$24))</f>
        <v>11</v>
      </c>
      <c r="D498" s="18">
        <f>CustomerOrder!F498*OrderCost!$C498</f>
        <v>4510</v>
      </c>
    </row>
    <row r="499" spans="1:4" x14ac:dyDescent="0.3">
      <c r="A499" s="31" t="s">
        <v>586</v>
      </c>
      <c r="B499" s="21">
        <f>100+_xlfn.CEILING.MATH(CustomerOrder!F499/250)*50</f>
        <v>200</v>
      </c>
      <c r="C499" s="21" cm="1">
        <f t="array" ref="C499">_xlfn._xlws.FILTER(ProductCost!$B$2:$B$24, (ProductCost!$A$2:$A$24=CustomerOrder!C499)*(ProductCost!$C$2:$C$24&lt;=CustomerOrder!D499)*(CustomerOrder!D499&lt;=ProductCost!$D$2:$D$24))</f>
        <v>11.8</v>
      </c>
      <c r="D499" s="21">
        <f>CustomerOrder!F499*OrderCost!$C499</f>
        <v>3433.8</v>
      </c>
    </row>
    <row r="500" spans="1:4" x14ac:dyDescent="0.3">
      <c r="A500" s="27" t="s">
        <v>587</v>
      </c>
      <c r="B500" s="18">
        <f>100+_xlfn.CEILING.MATH(CustomerOrder!F500/250)*50</f>
        <v>200</v>
      </c>
      <c r="C500" s="18" cm="1">
        <f t="array" ref="C500">_xlfn._xlws.FILTER(ProductCost!$B$2:$B$24, (ProductCost!$A$2:$A$24=CustomerOrder!C500)*(ProductCost!$C$2:$C$24&lt;=CustomerOrder!D500)*(CustomerOrder!D500&lt;=ProductCost!$D$2:$D$24))</f>
        <v>11.8</v>
      </c>
      <c r="D500" s="18">
        <f>CustomerOrder!F500*OrderCost!$C500</f>
        <v>4460.4000000000005</v>
      </c>
    </row>
    <row r="501" spans="1:4" x14ac:dyDescent="0.3">
      <c r="A501" s="31" t="s">
        <v>588</v>
      </c>
      <c r="B501" s="21">
        <f>100+_xlfn.CEILING.MATH(CustomerOrder!F501/250)*50</f>
        <v>200</v>
      </c>
      <c r="C501" s="21" cm="1">
        <f t="array" ref="C501">_xlfn._xlws.FILTER(ProductCost!$B$2:$B$24, (ProductCost!$A$2:$A$24=CustomerOrder!C501)*(ProductCost!$C$2:$C$24&lt;=CustomerOrder!D501)*(CustomerOrder!D501&lt;=ProductCost!$D$2:$D$24))</f>
        <v>11.8</v>
      </c>
      <c r="D501" s="21">
        <f>CustomerOrder!F501*OrderCost!$C501</f>
        <v>2985.4</v>
      </c>
    </row>
    <row r="502" spans="1:4" x14ac:dyDescent="0.3">
      <c r="A502" s="27" t="s">
        <v>589</v>
      </c>
      <c r="B502" s="18">
        <f>100+_xlfn.CEILING.MATH(CustomerOrder!F502/250)*50</f>
        <v>200</v>
      </c>
      <c r="C502" s="18" cm="1">
        <f t="array" ref="C502">_xlfn._xlws.FILTER(ProductCost!$B$2:$B$24, (ProductCost!$A$2:$A$24=CustomerOrder!C502)*(ProductCost!$C$2:$C$24&lt;=CustomerOrder!D502)*(CustomerOrder!D502&lt;=ProductCost!$D$2:$D$24))</f>
        <v>11.8</v>
      </c>
      <c r="D502" s="18">
        <f>CustomerOrder!F502*OrderCost!$C502</f>
        <v>3894.0000000000005</v>
      </c>
    </row>
    <row r="503" spans="1:4" x14ac:dyDescent="0.3">
      <c r="A503" s="31" t="s">
        <v>590</v>
      </c>
      <c r="B503" s="21">
        <f>100+_xlfn.CEILING.MATH(CustomerOrder!F503/250)*50</f>
        <v>200</v>
      </c>
      <c r="C503" s="21" cm="1">
        <f t="array" ref="C503">_xlfn._xlws.FILTER(ProductCost!$B$2:$B$24, (ProductCost!$A$2:$A$24=CustomerOrder!C503)*(ProductCost!$C$2:$C$24&lt;=CustomerOrder!D503)*(CustomerOrder!D503&lt;=ProductCost!$D$2:$D$24))</f>
        <v>11.8</v>
      </c>
      <c r="D503" s="21">
        <f>CustomerOrder!F503*OrderCost!$C503</f>
        <v>4366</v>
      </c>
    </row>
    <row r="504" spans="1:4" x14ac:dyDescent="0.3">
      <c r="A504" s="27" t="s">
        <v>591</v>
      </c>
      <c r="B504" s="18">
        <f>100+_xlfn.CEILING.MATH(CustomerOrder!F504/250)*50</f>
        <v>150</v>
      </c>
      <c r="C504" s="18" cm="1">
        <f t="array" ref="C504">_xlfn._xlws.FILTER(ProductCost!$B$2:$B$24, (ProductCost!$A$2:$A$24=CustomerOrder!C504)*(ProductCost!$C$2:$C$24&lt;=CustomerOrder!D504)*(CustomerOrder!D504&lt;=ProductCost!$D$2:$D$24))</f>
        <v>11.8</v>
      </c>
      <c r="D504" s="18">
        <f>CustomerOrder!F504*OrderCost!$C504</f>
        <v>2065</v>
      </c>
    </row>
    <row r="505" spans="1:4" x14ac:dyDescent="0.3">
      <c r="A505" s="31" t="s">
        <v>592</v>
      </c>
      <c r="B505" s="21">
        <f>100+_xlfn.CEILING.MATH(CustomerOrder!F505/250)*50</f>
        <v>200</v>
      </c>
      <c r="C505" s="21" cm="1">
        <f t="array" ref="C505">_xlfn._xlws.FILTER(ProductCost!$B$2:$B$24, (ProductCost!$A$2:$A$24=CustomerOrder!C505)*(ProductCost!$C$2:$C$24&lt;=CustomerOrder!D505)*(CustomerOrder!D505&lt;=ProductCost!$D$2:$D$24))</f>
        <v>13.4</v>
      </c>
      <c r="D505" s="21">
        <f>CustomerOrder!F505*OrderCost!$C505</f>
        <v>5145.6000000000004</v>
      </c>
    </row>
    <row r="506" spans="1:4" x14ac:dyDescent="0.3">
      <c r="A506" s="27" t="s">
        <v>593</v>
      </c>
      <c r="B506" s="18">
        <f>100+_xlfn.CEILING.MATH(CustomerOrder!F506/250)*50</f>
        <v>200</v>
      </c>
      <c r="C506" s="18" cm="1">
        <f t="array" ref="C506">_xlfn._xlws.FILTER(ProductCost!$B$2:$B$24, (ProductCost!$A$2:$A$24=CustomerOrder!C506)*(ProductCost!$C$2:$C$24&lt;=CustomerOrder!D506)*(CustomerOrder!D506&lt;=ProductCost!$D$2:$D$24))</f>
        <v>13.4</v>
      </c>
      <c r="D506" s="18">
        <f>CustomerOrder!F506*OrderCost!$C506</f>
        <v>4355</v>
      </c>
    </row>
    <row r="507" spans="1:4" x14ac:dyDescent="0.3">
      <c r="A507" s="31" t="s">
        <v>594</v>
      </c>
      <c r="B507" s="21">
        <f>100+_xlfn.CEILING.MATH(CustomerOrder!F507/250)*50</f>
        <v>200</v>
      </c>
      <c r="C507" s="21" cm="1">
        <f t="array" ref="C507">_xlfn._xlws.FILTER(ProductCost!$B$2:$B$24, (ProductCost!$A$2:$A$24=CustomerOrder!C507)*(ProductCost!$C$2:$C$24&lt;=CustomerOrder!D507)*(CustomerOrder!D507&lt;=ProductCost!$D$2:$D$24))</f>
        <v>13.6</v>
      </c>
      <c r="D507" s="21">
        <f>CustomerOrder!F507*OrderCost!$C507</f>
        <v>6188</v>
      </c>
    </row>
    <row r="508" spans="1:4" x14ac:dyDescent="0.3">
      <c r="A508" s="27" t="s">
        <v>595</v>
      </c>
      <c r="B508" s="18">
        <f>100+_xlfn.CEILING.MATH(CustomerOrder!F508/250)*50</f>
        <v>200</v>
      </c>
      <c r="C508" s="18" cm="1">
        <f t="array" ref="C508">_xlfn._xlws.FILTER(ProductCost!$B$2:$B$24, (ProductCost!$A$2:$A$24=CustomerOrder!C508)*(ProductCost!$C$2:$C$24&lt;=CustomerOrder!D508)*(CustomerOrder!D508&lt;=ProductCost!$D$2:$D$24))</f>
        <v>13.6</v>
      </c>
      <c r="D508" s="18">
        <f>CustomerOrder!F508*OrderCost!$C508</f>
        <v>5929.5999999999995</v>
      </c>
    </row>
    <row r="509" spans="1:4" x14ac:dyDescent="0.3">
      <c r="A509" s="31" t="s">
        <v>596</v>
      </c>
      <c r="B509" s="21">
        <f>100+_xlfn.CEILING.MATH(CustomerOrder!F509/250)*50</f>
        <v>200</v>
      </c>
      <c r="C509" s="21" cm="1">
        <f t="array" ref="C509">_xlfn._xlws.FILTER(ProductCost!$B$2:$B$24, (ProductCost!$A$2:$A$24=CustomerOrder!C509)*(ProductCost!$C$2:$C$24&lt;=CustomerOrder!D509)*(CustomerOrder!D509&lt;=ProductCost!$D$2:$D$24))</f>
        <v>13.6</v>
      </c>
      <c r="D509" s="21">
        <f>CustomerOrder!F509*OrderCost!$C509</f>
        <v>3536</v>
      </c>
    </row>
    <row r="510" spans="1:4" x14ac:dyDescent="0.3">
      <c r="A510" s="27" t="s">
        <v>597</v>
      </c>
      <c r="B510" s="18">
        <f>100+_xlfn.CEILING.MATH(CustomerOrder!F510/250)*50</f>
        <v>150</v>
      </c>
      <c r="C510" s="18" cm="1">
        <f t="array" ref="C510">_xlfn._xlws.FILTER(ProductCost!$B$2:$B$24, (ProductCost!$A$2:$A$24=CustomerOrder!C510)*(ProductCost!$C$2:$C$24&lt;=CustomerOrder!D510)*(CustomerOrder!D510&lt;=ProductCost!$D$2:$D$24))</f>
        <v>13.6</v>
      </c>
      <c r="D510" s="18">
        <f>CustomerOrder!F510*OrderCost!$C510</f>
        <v>3128</v>
      </c>
    </row>
    <row r="511" spans="1:4" x14ac:dyDescent="0.3">
      <c r="A511" s="31" t="s">
        <v>598</v>
      </c>
      <c r="B511" s="21">
        <f>100+_xlfn.CEILING.MATH(CustomerOrder!F511/250)*50</f>
        <v>200</v>
      </c>
      <c r="C511" s="21" cm="1">
        <f t="array" ref="C511">_xlfn._xlws.FILTER(ProductCost!$B$2:$B$24, (ProductCost!$A$2:$A$24=CustomerOrder!C511)*(ProductCost!$C$2:$C$24&lt;=CustomerOrder!D511)*(CustomerOrder!D511&lt;=ProductCost!$D$2:$D$24))</f>
        <v>13.6</v>
      </c>
      <c r="D511" s="21">
        <f>CustomerOrder!F511*OrderCost!$C511</f>
        <v>4828</v>
      </c>
    </row>
    <row r="512" spans="1:4" x14ac:dyDescent="0.3">
      <c r="A512" s="27" t="s">
        <v>599</v>
      </c>
      <c r="B512" s="18">
        <f>100+_xlfn.CEILING.MATH(CustomerOrder!F512/250)*50</f>
        <v>150</v>
      </c>
      <c r="C512" s="18" cm="1">
        <f t="array" ref="C512">_xlfn._xlws.FILTER(ProductCost!$B$2:$B$24, (ProductCost!$A$2:$A$24=CustomerOrder!C512)*(ProductCost!$C$2:$C$24&lt;=CustomerOrder!D512)*(CustomerOrder!D512&lt;=ProductCost!$D$2:$D$24))</f>
        <v>13.6</v>
      </c>
      <c r="D512" s="18">
        <f>CustomerOrder!F512*OrderCost!$C512</f>
        <v>2842.4</v>
      </c>
    </row>
    <row r="513" spans="1:4" x14ac:dyDescent="0.3">
      <c r="A513" s="31" t="s">
        <v>600</v>
      </c>
      <c r="B513" s="21">
        <f>100+_xlfn.CEILING.MATH(CustomerOrder!F513/250)*50</f>
        <v>150</v>
      </c>
      <c r="C513" s="21" cm="1">
        <f t="array" ref="C513">_xlfn._xlws.FILTER(ProductCost!$B$2:$B$24, (ProductCost!$A$2:$A$24=CustomerOrder!C513)*(ProductCost!$C$2:$C$24&lt;=CustomerOrder!D513)*(CustomerOrder!D513&lt;=ProductCost!$D$2:$D$24))</f>
        <v>11</v>
      </c>
      <c r="D513" s="21">
        <f>CustomerOrder!F513*OrderCost!$C513</f>
        <v>121</v>
      </c>
    </row>
    <row r="514" spans="1:4" x14ac:dyDescent="0.3">
      <c r="A514" s="27" t="s">
        <v>601</v>
      </c>
      <c r="B514" s="18">
        <f>100+_xlfn.CEILING.MATH(CustomerOrder!F514/250)*50</f>
        <v>150</v>
      </c>
      <c r="C514" s="18" cm="1">
        <f t="array" ref="C514">_xlfn._xlws.FILTER(ProductCost!$B$2:$B$24, (ProductCost!$A$2:$A$24=CustomerOrder!C514)*(ProductCost!$C$2:$C$24&lt;=CustomerOrder!D514)*(CustomerOrder!D514&lt;=ProductCost!$D$2:$D$24))</f>
        <v>12</v>
      </c>
      <c r="D514" s="18">
        <f>CustomerOrder!F514*OrderCost!$C514</f>
        <v>144</v>
      </c>
    </row>
    <row r="515" spans="1:4" x14ac:dyDescent="0.3">
      <c r="A515" s="31" t="s">
        <v>602</v>
      </c>
      <c r="B515" s="21">
        <f>100+_xlfn.CEILING.MATH(CustomerOrder!F515/250)*50</f>
        <v>150</v>
      </c>
      <c r="C515" s="21" cm="1">
        <f t="array" ref="C515">_xlfn._xlws.FILTER(ProductCost!$B$2:$B$24, (ProductCost!$A$2:$A$24=CustomerOrder!C515)*(ProductCost!$C$2:$C$24&lt;=CustomerOrder!D515)*(CustomerOrder!D515&lt;=ProductCost!$D$2:$D$24))</f>
        <v>11</v>
      </c>
      <c r="D515" s="21">
        <f>CustomerOrder!F515*OrderCost!$C515</f>
        <v>1298</v>
      </c>
    </row>
    <row r="516" spans="1:4" x14ac:dyDescent="0.3">
      <c r="A516" s="27" t="s">
        <v>603</v>
      </c>
      <c r="B516" s="18">
        <f>100+_xlfn.CEILING.MATH(CustomerOrder!F516/250)*50</f>
        <v>150</v>
      </c>
      <c r="C516" s="18" cm="1">
        <f t="array" ref="C516">_xlfn._xlws.FILTER(ProductCost!$B$2:$B$24, (ProductCost!$A$2:$A$24=CustomerOrder!C516)*(ProductCost!$C$2:$C$24&lt;=CustomerOrder!D516)*(CustomerOrder!D516&lt;=ProductCost!$D$2:$D$24))</f>
        <v>12</v>
      </c>
      <c r="D516" s="18">
        <f>CustomerOrder!F516*OrderCost!$C516</f>
        <v>1860</v>
      </c>
    </row>
    <row r="517" spans="1:4" x14ac:dyDescent="0.3">
      <c r="A517" s="31" t="s">
        <v>604</v>
      </c>
      <c r="B517" s="21">
        <f>100+_xlfn.CEILING.MATH(CustomerOrder!F517/250)*50</f>
        <v>150</v>
      </c>
      <c r="C517" s="21" cm="1">
        <f t="array" ref="C517">_xlfn._xlws.FILTER(ProductCost!$B$2:$B$24, (ProductCost!$A$2:$A$24=CustomerOrder!C517)*(ProductCost!$C$2:$C$24&lt;=CustomerOrder!D517)*(CustomerOrder!D517&lt;=ProductCost!$D$2:$D$24))</f>
        <v>10</v>
      </c>
      <c r="D517" s="21">
        <f>CustomerOrder!F517*OrderCost!$C517</f>
        <v>940</v>
      </c>
    </row>
    <row r="518" spans="1:4" x14ac:dyDescent="0.3">
      <c r="A518" s="27" t="s">
        <v>605</v>
      </c>
      <c r="B518" s="18">
        <f>100+_xlfn.CEILING.MATH(CustomerOrder!F518/250)*50</f>
        <v>150</v>
      </c>
      <c r="C518" s="18" cm="1">
        <f t="array" ref="C518">_xlfn._xlws.FILTER(ProductCost!$B$2:$B$24, (ProductCost!$A$2:$A$24=CustomerOrder!C518)*(ProductCost!$C$2:$C$24&lt;=CustomerOrder!D518)*(CustomerOrder!D518&lt;=ProductCost!$D$2:$D$24))</f>
        <v>10</v>
      </c>
      <c r="D518" s="18">
        <f>CustomerOrder!F518*OrderCost!$C518</f>
        <v>1230</v>
      </c>
    </row>
    <row r="519" spans="1:4" x14ac:dyDescent="0.3">
      <c r="A519" s="31" t="s">
        <v>606</v>
      </c>
      <c r="B519" s="21">
        <f>100+_xlfn.CEILING.MATH(CustomerOrder!F519/250)*50</f>
        <v>150</v>
      </c>
      <c r="C519" s="21" cm="1">
        <f t="array" ref="C519">_xlfn._xlws.FILTER(ProductCost!$B$2:$B$24, (ProductCost!$A$2:$A$24=CustomerOrder!C519)*(ProductCost!$C$2:$C$24&lt;=CustomerOrder!D519)*(CustomerOrder!D519&lt;=ProductCost!$D$2:$D$24))</f>
        <v>12</v>
      </c>
      <c r="D519" s="21">
        <f>CustomerOrder!F519*OrderCost!$C519</f>
        <v>1932</v>
      </c>
    </row>
    <row r="520" spans="1:4" x14ac:dyDescent="0.3">
      <c r="A520" s="27" t="s">
        <v>607</v>
      </c>
      <c r="B520" s="18">
        <f>100+_xlfn.CEILING.MATH(CustomerOrder!F520/250)*50</f>
        <v>150</v>
      </c>
      <c r="C520" s="18" cm="1">
        <f t="array" ref="C520">_xlfn._xlws.FILTER(ProductCost!$B$2:$B$24, (ProductCost!$A$2:$A$24=CustomerOrder!C520)*(ProductCost!$C$2:$C$24&lt;=CustomerOrder!D520)*(CustomerOrder!D520&lt;=ProductCost!$D$2:$D$24))</f>
        <v>12</v>
      </c>
      <c r="D520" s="18">
        <f>CustomerOrder!F520*OrderCost!$C520</f>
        <v>2448</v>
      </c>
    </row>
    <row r="521" spans="1:4" x14ac:dyDescent="0.3">
      <c r="A521" s="31" t="s">
        <v>608</v>
      </c>
      <c r="B521" s="21">
        <f>100+_xlfn.CEILING.MATH(CustomerOrder!F521/250)*50</f>
        <v>250</v>
      </c>
      <c r="C521" s="21" cm="1">
        <f t="array" ref="C521">_xlfn._xlws.FILTER(ProductCost!$B$2:$B$24, (ProductCost!$A$2:$A$24=CustomerOrder!C521)*(ProductCost!$C$2:$C$24&lt;=CustomerOrder!D521)*(CustomerOrder!D521&lt;=ProductCost!$D$2:$D$24))</f>
        <v>12</v>
      </c>
      <c r="D521" s="21">
        <f>CustomerOrder!F521*OrderCost!$C521</f>
        <v>6612</v>
      </c>
    </row>
    <row r="522" spans="1:4" x14ac:dyDescent="0.3">
      <c r="A522" s="27" t="s">
        <v>609</v>
      </c>
      <c r="B522" s="18">
        <f>100+_xlfn.CEILING.MATH(CustomerOrder!F522/250)*50</f>
        <v>300</v>
      </c>
      <c r="C522" s="18" cm="1">
        <f t="array" ref="C522">_xlfn._xlws.FILTER(ProductCost!$B$2:$B$24, (ProductCost!$A$2:$A$24=CustomerOrder!C522)*(ProductCost!$C$2:$C$24&lt;=CustomerOrder!D522)*(CustomerOrder!D522&lt;=ProductCost!$D$2:$D$24))</f>
        <v>12</v>
      </c>
      <c r="D522" s="18">
        <f>CustomerOrder!F522*OrderCost!$C522</f>
        <v>10968</v>
      </c>
    </row>
    <row r="523" spans="1:4" x14ac:dyDescent="0.3">
      <c r="A523" s="31" t="s">
        <v>610</v>
      </c>
      <c r="B523" s="21">
        <f>100+_xlfn.CEILING.MATH(CustomerOrder!F523/250)*50</f>
        <v>200</v>
      </c>
      <c r="C523" s="21" cm="1">
        <f t="array" ref="C523">_xlfn._xlws.FILTER(ProductCost!$B$2:$B$24, (ProductCost!$A$2:$A$24=CustomerOrder!C523)*(ProductCost!$C$2:$C$24&lt;=CustomerOrder!D523)*(CustomerOrder!D523&lt;=ProductCost!$D$2:$D$24))</f>
        <v>12</v>
      </c>
      <c r="D523" s="21">
        <f>CustomerOrder!F523*OrderCost!$C523</f>
        <v>5676</v>
      </c>
    </row>
    <row r="524" spans="1:4" x14ac:dyDescent="0.3">
      <c r="A524" s="27" t="s">
        <v>611</v>
      </c>
      <c r="B524" s="18">
        <f>100+_xlfn.CEILING.MATH(CustomerOrder!F524/250)*50</f>
        <v>250</v>
      </c>
      <c r="C524" s="18" cm="1">
        <f t="array" ref="C524">_xlfn._xlws.FILTER(ProductCost!$B$2:$B$24, (ProductCost!$A$2:$A$24=CustomerOrder!C524)*(ProductCost!$C$2:$C$24&lt;=CustomerOrder!D524)*(CustomerOrder!D524&lt;=ProductCost!$D$2:$D$24))</f>
        <v>12</v>
      </c>
      <c r="D524" s="18">
        <f>CustomerOrder!F524*OrderCost!$C524</f>
        <v>8784</v>
      </c>
    </row>
    <row r="525" spans="1:4" x14ac:dyDescent="0.3">
      <c r="A525" s="31" t="s">
        <v>612</v>
      </c>
      <c r="B525" s="21">
        <f>100+_xlfn.CEILING.MATH(CustomerOrder!F525/250)*50</f>
        <v>550</v>
      </c>
      <c r="C525" s="21" cm="1">
        <f t="array" ref="C525">_xlfn._xlws.FILTER(ProductCost!$B$2:$B$24, (ProductCost!$A$2:$A$24=CustomerOrder!C525)*(ProductCost!$C$2:$C$24&lt;=CustomerOrder!D525)*(CustomerOrder!D525&lt;=ProductCost!$D$2:$D$24))</f>
        <v>12.5</v>
      </c>
      <c r="D525" s="21">
        <f>CustomerOrder!F525*OrderCost!$C525</f>
        <v>25175</v>
      </c>
    </row>
    <row r="526" spans="1:4" x14ac:dyDescent="0.3">
      <c r="A526" s="27" t="s">
        <v>613</v>
      </c>
      <c r="B526" s="18">
        <f>100+_xlfn.CEILING.MATH(CustomerOrder!F526/250)*50</f>
        <v>300</v>
      </c>
      <c r="C526" s="18" cm="1">
        <f t="array" ref="C526">_xlfn._xlws.FILTER(ProductCost!$B$2:$B$24, (ProductCost!$A$2:$A$24=CustomerOrder!C526)*(ProductCost!$C$2:$C$24&lt;=CustomerOrder!D526)*(CustomerOrder!D526&lt;=ProductCost!$D$2:$D$24))</f>
        <v>12.5</v>
      </c>
      <c r="D526" s="18">
        <f>CustomerOrder!F526*OrderCost!$C526</f>
        <v>11200</v>
      </c>
    </row>
    <row r="527" spans="1:4" x14ac:dyDescent="0.3">
      <c r="A527" s="31" t="s">
        <v>614</v>
      </c>
      <c r="B527" s="21">
        <f>100+_xlfn.CEILING.MATH(CustomerOrder!F527/250)*50</f>
        <v>450</v>
      </c>
      <c r="C527" s="21" cm="1">
        <f t="array" ref="C527">_xlfn._xlws.FILTER(ProductCost!$B$2:$B$24, (ProductCost!$A$2:$A$24=CustomerOrder!C527)*(ProductCost!$C$2:$C$24&lt;=CustomerOrder!D527)*(CustomerOrder!D527&lt;=ProductCost!$D$2:$D$24))</f>
        <v>12.5</v>
      </c>
      <c r="D527" s="21">
        <f>CustomerOrder!F527*OrderCost!$C527</f>
        <v>19675</v>
      </c>
    </row>
    <row r="528" spans="1:4" x14ac:dyDescent="0.3">
      <c r="A528" s="27" t="s">
        <v>615</v>
      </c>
      <c r="B528" s="18">
        <f>100+_xlfn.CEILING.MATH(CustomerOrder!F528/250)*50</f>
        <v>550</v>
      </c>
      <c r="C528" s="18" cm="1">
        <f t="array" ref="C528">_xlfn._xlws.FILTER(ProductCost!$B$2:$B$24, (ProductCost!$A$2:$A$24=CustomerOrder!C528)*(ProductCost!$C$2:$C$24&lt;=CustomerOrder!D528)*(CustomerOrder!D528&lt;=ProductCost!$D$2:$D$24))</f>
        <v>12.5</v>
      </c>
      <c r="D528" s="18">
        <f>CustomerOrder!F528*OrderCost!$C528</f>
        <v>26175</v>
      </c>
    </row>
    <row r="529" spans="1:4" x14ac:dyDescent="0.3">
      <c r="A529" s="31" t="s">
        <v>616</v>
      </c>
      <c r="B529" s="21">
        <f>100+_xlfn.CEILING.MATH(CustomerOrder!F529/250)*50</f>
        <v>300</v>
      </c>
      <c r="C529" s="21" cm="1">
        <f t="array" ref="C529">_xlfn._xlws.FILTER(ProductCost!$B$2:$B$24, (ProductCost!$A$2:$A$24=CustomerOrder!C529)*(ProductCost!$C$2:$C$24&lt;=CustomerOrder!D529)*(CustomerOrder!D529&lt;=ProductCost!$D$2:$D$24))</f>
        <v>12.5</v>
      </c>
      <c r="D529" s="21">
        <f>CustomerOrder!F529*OrderCost!$C529</f>
        <v>11650</v>
      </c>
    </row>
    <row r="530" spans="1:4" x14ac:dyDescent="0.3">
      <c r="A530" s="27" t="s">
        <v>617</v>
      </c>
      <c r="B530" s="18">
        <f>100+_xlfn.CEILING.MATH(CustomerOrder!F530/250)*50</f>
        <v>450</v>
      </c>
      <c r="C530" s="18" cm="1">
        <f t="array" ref="C530">_xlfn._xlws.FILTER(ProductCost!$B$2:$B$24, (ProductCost!$A$2:$A$24=CustomerOrder!C530)*(ProductCost!$C$2:$C$24&lt;=CustomerOrder!D530)*(CustomerOrder!D530&lt;=ProductCost!$D$2:$D$24))</f>
        <v>12.5</v>
      </c>
      <c r="D530" s="18">
        <f>CustomerOrder!F530*OrderCost!$C530</f>
        <v>21825</v>
      </c>
    </row>
    <row r="531" spans="1:4" x14ac:dyDescent="0.3">
      <c r="A531" s="31" t="s">
        <v>618</v>
      </c>
      <c r="B531" s="21">
        <f>100+_xlfn.CEILING.MATH(CustomerOrder!F531/250)*50</f>
        <v>500</v>
      </c>
      <c r="C531" s="21" cm="1">
        <f t="array" ref="C531">_xlfn._xlws.FILTER(ProductCost!$B$2:$B$24, (ProductCost!$A$2:$A$24=CustomerOrder!C531)*(ProductCost!$C$2:$C$24&lt;=CustomerOrder!D531)*(CustomerOrder!D531&lt;=ProductCost!$D$2:$D$24))</f>
        <v>12.55</v>
      </c>
      <c r="D531" s="21">
        <f>CustomerOrder!F531*OrderCost!$C531</f>
        <v>22125.65</v>
      </c>
    </row>
    <row r="532" spans="1:4" x14ac:dyDescent="0.3">
      <c r="A532" s="27" t="s">
        <v>619</v>
      </c>
      <c r="B532" s="18">
        <f>100+_xlfn.CEILING.MATH(CustomerOrder!F532/250)*50</f>
        <v>600</v>
      </c>
      <c r="C532" s="18" cm="1">
        <f t="array" ref="C532">_xlfn._xlws.FILTER(ProductCost!$B$2:$B$24, (ProductCost!$A$2:$A$24=CustomerOrder!C532)*(ProductCost!$C$2:$C$24&lt;=CustomerOrder!D532)*(CustomerOrder!D532&lt;=ProductCost!$D$2:$D$24))</f>
        <v>12.55</v>
      </c>
      <c r="D532" s="18">
        <f>CustomerOrder!F532*OrderCost!$C532</f>
        <v>28350.45</v>
      </c>
    </row>
    <row r="533" spans="1:4" x14ac:dyDescent="0.3">
      <c r="A533" s="31" t="s">
        <v>620</v>
      </c>
      <c r="B533" s="21">
        <f>100+_xlfn.CEILING.MATH(CustomerOrder!F533/250)*50</f>
        <v>750</v>
      </c>
      <c r="C533" s="21" cm="1">
        <f t="array" ref="C533">_xlfn._xlws.FILTER(ProductCost!$B$2:$B$24, (ProductCost!$A$2:$A$24=CustomerOrder!C533)*(ProductCost!$C$2:$C$24&lt;=CustomerOrder!D533)*(CustomerOrder!D533&lt;=ProductCost!$D$2:$D$24))</f>
        <v>12.55</v>
      </c>
      <c r="D533" s="21">
        <f>CustomerOrder!F533*OrderCost!$C533</f>
        <v>39658</v>
      </c>
    </row>
    <row r="534" spans="1:4" x14ac:dyDescent="0.3">
      <c r="A534" s="27" t="s">
        <v>621</v>
      </c>
      <c r="B534" s="18">
        <f>100+_xlfn.CEILING.MATH(CustomerOrder!F534/250)*50</f>
        <v>450</v>
      </c>
      <c r="C534" s="18" cm="1">
        <f t="array" ref="C534">_xlfn._xlws.FILTER(ProductCost!$B$2:$B$24, (ProductCost!$A$2:$A$24=CustomerOrder!C534)*(ProductCost!$C$2:$C$24&lt;=CustomerOrder!D534)*(CustomerOrder!D534&lt;=ProductCost!$D$2:$D$24))</f>
        <v>12.55</v>
      </c>
      <c r="D534" s="18">
        <f>CustomerOrder!F534*OrderCost!$C534</f>
        <v>19879.2</v>
      </c>
    </row>
    <row r="535" spans="1:4" x14ac:dyDescent="0.3">
      <c r="A535" s="31" t="s">
        <v>622</v>
      </c>
      <c r="B535" s="21">
        <f>100+_xlfn.CEILING.MATH(CustomerOrder!F535/250)*50</f>
        <v>650</v>
      </c>
      <c r="C535" s="21" cm="1">
        <f t="array" ref="C535">_xlfn._xlws.FILTER(ProductCost!$B$2:$B$24, (ProductCost!$A$2:$A$24=CustomerOrder!C535)*(ProductCost!$C$2:$C$24&lt;=CustomerOrder!D535)*(CustomerOrder!D535&lt;=ProductCost!$D$2:$D$24))</f>
        <v>12.55</v>
      </c>
      <c r="D535" s="21">
        <f>CustomerOrder!F535*OrderCost!$C535</f>
        <v>32554.7</v>
      </c>
    </row>
    <row r="536" spans="1:4" x14ac:dyDescent="0.3">
      <c r="A536" s="27" t="s">
        <v>623</v>
      </c>
      <c r="B536" s="18">
        <f>100+_xlfn.CEILING.MATH(CustomerOrder!F536/250)*50</f>
        <v>850</v>
      </c>
      <c r="C536" s="18" cm="1">
        <f t="array" ref="C536">_xlfn._xlws.FILTER(ProductCost!$B$2:$B$24, (ProductCost!$A$2:$A$24=CustomerOrder!C536)*(ProductCost!$C$2:$C$24&lt;=CustomerOrder!D536)*(CustomerOrder!D536&lt;=ProductCost!$D$2:$D$24))</f>
        <v>12.55</v>
      </c>
      <c r="D536" s="18">
        <f>CustomerOrder!F536*OrderCost!$C536</f>
        <v>44100.700000000004</v>
      </c>
    </row>
    <row r="537" spans="1:4" x14ac:dyDescent="0.3">
      <c r="A537" s="31" t="s">
        <v>624</v>
      </c>
      <c r="B537" s="21">
        <f>100+_xlfn.CEILING.MATH(CustomerOrder!F537/250)*50</f>
        <v>150</v>
      </c>
      <c r="C537" s="21" cm="1">
        <f t="array" ref="C537">_xlfn._xlws.FILTER(ProductCost!$B$2:$B$24, (ProductCost!$A$2:$A$24=CustomerOrder!C537)*(ProductCost!$C$2:$C$24&lt;=CustomerOrder!D537)*(CustomerOrder!D537&lt;=ProductCost!$D$2:$D$24))</f>
        <v>11</v>
      </c>
      <c r="D537" s="21">
        <f>CustomerOrder!F537*OrderCost!$C537</f>
        <v>1243</v>
      </c>
    </row>
    <row r="538" spans="1:4" x14ac:dyDescent="0.3">
      <c r="A538" s="27" t="s">
        <v>625</v>
      </c>
      <c r="B538" s="18">
        <f>100+_xlfn.CEILING.MATH(CustomerOrder!F538/250)*50</f>
        <v>150</v>
      </c>
      <c r="C538" s="18" cm="1">
        <f t="array" ref="C538">_xlfn._xlws.FILTER(ProductCost!$B$2:$B$24, (ProductCost!$A$2:$A$24=CustomerOrder!C538)*(ProductCost!$C$2:$C$24&lt;=CustomerOrder!D538)*(CustomerOrder!D538&lt;=ProductCost!$D$2:$D$24))</f>
        <v>11</v>
      </c>
      <c r="D538" s="18">
        <f>CustomerOrder!F538*OrderCost!$C538</f>
        <v>1694</v>
      </c>
    </row>
    <row r="539" spans="1:4" x14ac:dyDescent="0.3">
      <c r="A539" s="31" t="s">
        <v>626</v>
      </c>
      <c r="B539" s="21">
        <f>100+_xlfn.CEILING.MATH(CustomerOrder!F539/250)*50</f>
        <v>250</v>
      </c>
      <c r="C539" s="21" cm="1">
        <f t="array" ref="C539">_xlfn._xlws.FILTER(ProductCost!$B$2:$B$24, (ProductCost!$A$2:$A$24=CustomerOrder!C539)*(ProductCost!$C$2:$C$24&lt;=CustomerOrder!D539)*(CustomerOrder!D539&lt;=ProductCost!$D$2:$D$24))</f>
        <v>11</v>
      </c>
      <c r="D539" s="21">
        <f>CustomerOrder!F539*OrderCost!$C539</f>
        <v>8140</v>
      </c>
    </row>
    <row r="540" spans="1:4" x14ac:dyDescent="0.3">
      <c r="A540" s="27" t="s">
        <v>627</v>
      </c>
      <c r="B540" s="18">
        <f>100+_xlfn.CEILING.MATH(CustomerOrder!F540/250)*50</f>
        <v>300</v>
      </c>
      <c r="C540" s="18" cm="1">
        <f t="array" ref="C540">_xlfn._xlws.FILTER(ProductCost!$B$2:$B$24, (ProductCost!$A$2:$A$24=CustomerOrder!C540)*(ProductCost!$C$2:$C$24&lt;=CustomerOrder!D540)*(CustomerOrder!D540&lt;=ProductCost!$D$2:$D$24))</f>
        <v>11</v>
      </c>
      <c r="D540" s="18">
        <f>CustomerOrder!F540*OrderCost!$C540</f>
        <v>10406</v>
      </c>
    </row>
    <row r="541" spans="1:4" x14ac:dyDescent="0.3">
      <c r="A541" s="31" t="s">
        <v>628</v>
      </c>
      <c r="B541" s="21">
        <f>100+_xlfn.CEILING.MATH(CustomerOrder!F541/250)*50</f>
        <v>300</v>
      </c>
      <c r="C541" s="21" cm="1">
        <f t="array" ref="C541">_xlfn._xlws.FILTER(ProductCost!$B$2:$B$24, (ProductCost!$A$2:$A$24=CustomerOrder!C541)*(ProductCost!$C$2:$C$24&lt;=CustomerOrder!D541)*(CustomerOrder!D541&lt;=ProductCost!$D$2:$D$24))</f>
        <v>11</v>
      </c>
      <c r="D541" s="21">
        <f>CustomerOrder!F541*OrderCost!$C541</f>
        <v>10714</v>
      </c>
    </row>
    <row r="542" spans="1:4" x14ac:dyDescent="0.3">
      <c r="A542" s="27" t="s">
        <v>629</v>
      </c>
      <c r="B542" s="18">
        <f>100+_xlfn.CEILING.MATH(CustomerOrder!F542/250)*50</f>
        <v>300</v>
      </c>
      <c r="C542" s="18" cm="1">
        <f t="array" ref="C542">_xlfn._xlws.FILTER(ProductCost!$B$2:$B$24, (ProductCost!$A$2:$A$24=CustomerOrder!C542)*(ProductCost!$C$2:$C$24&lt;=CustomerOrder!D542)*(CustomerOrder!D542&lt;=ProductCost!$D$2:$D$24))</f>
        <v>11</v>
      </c>
      <c r="D542" s="18">
        <f>CustomerOrder!F542*OrderCost!$C542</f>
        <v>9790</v>
      </c>
    </row>
    <row r="543" spans="1:4" x14ac:dyDescent="0.3">
      <c r="A543" s="31" t="s">
        <v>630</v>
      </c>
      <c r="B543" s="21">
        <f>100+_xlfn.CEILING.MATH(CustomerOrder!F543/250)*50</f>
        <v>400</v>
      </c>
      <c r="C543" s="21" cm="1">
        <f t="array" ref="C543">_xlfn._xlws.FILTER(ProductCost!$B$2:$B$24, (ProductCost!$A$2:$A$24=CustomerOrder!C543)*(ProductCost!$C$2:$C$24&lt;=CustomerOrder!D543)*(CustomerOrder!D543&lt;=ProductCost!$D$2:$D$24))</f>
        <v>11.7</v>
      </c>
      <c r="D543" s="21">
        <f>CustomerOrder!F543*OrderCost!$C543</f>
        <v>15139.8</v>
      </c>
    </row>
    <row r="544" spans="1:4" x14ac:dyDescent="0.3">
      <c r="A544" s="27" t="s">
        <v>631</v>
      </c>
      <c r="B544" s="18">
        <f>100+_xlfn.CEILING.MATH(CustomerOrder!F544/250)*50</f>
        <v>400</v>
      </c>
      <c r="C544" s="18" cm="1">
        <f t="array" ref="C544">_xlfn._xlws.FILTER(ProductCost!$B$2:$B$24, (ProductCost!$A$2:$A$24=CustomerOrder!C544)*(ProductCost!$C$2:$C$24&lt;=CustomerOrder!D544)*(CustomerOrder!D544&lt;=ProductCost!$D$2:$D$24))</f>
        <v>11.7</v>
      </c>
      <c r="D544" s="18">
        <f>CustomerOrder!F544*OrderCost!$C544</f>
        <v>16134.3</v>
      </c>
    </row>
    <row r="545" spans="1:4" x14ac:dyDescent="0.3">
      <c r="A545" s="31" t="s">
        <v>632</v>
      </c>
      <c r="B545" s="21">
        <f>100+_xlfn.CEILING.MATH(CustomerOrder!F545/250)*50</f>
        <v>450</v>
      </c>
      <c r="C545" s="21" cm="1">
        <f t="array" ref="C545">_xlfn._xlws.FILTER(ProductCost!$B$2:$B$24, (ProductCost!$A$2:$A$24=CustomerOrder!C545)*(ProductCost!$C$2:$C$24&lt;=CustomerOrder!D545)*(CustomerOrder!D545&lt;=ProductCost!$D$2:$D$24))</f>
        <v>11.7</v>
      </c>
      <c r="D545" s="21">
        <f>CustomerOrder!F545*OrderCost!$C545</f>
        <v>18486</v>
      </c>
    </row>
    <row r="546" spans="1:4" x14ac:dyDescent="0.3">
      <c r="A546" s="27" t="s">
        <v>633</v>
      </c>
      <c r="B546" s="18">
        <f>100+_xlfn.CEILING.MATH(CustomerOrder!F546/250)*50</f>
        <v>400</v>
      </c>
      <c r="C546" s="18" cm="1">
        <f t="array" ref="C546">_xlfn._xlws.FILTER(ProductCost!$B$2:$B$24, (ProductCost!$A$2:$A$24=CustomerOrder!C546)*(ProductCost!$C$2:$C$24&lt;=CustomerOrder!D546)*(CustomerOrder!D546&lt;=ProductCost!$D$2:$D$24))</f>
        <v>11.7</v>
      </c>
      <c r="D546" s="18">
        <f>CustomerOrder!F546*OrderCost!$C546</f>
        <v>17479.8</v>
      </c>
    </row>
    <row r="547" spans="1:4" x14ac:dyDescent="0.3">
      <c r="A547" s="31" t="s">
        <v>634</v>
      </c>
      <c r="B547" s="21">
        <f>100+_xlfn.CEILING.MATH(CustomerOrder!F547/250)*50</f>
        <v>500</v>
      </c>
      <c r="C547" s="21" cm="1">
        <f t="array" ref="C547">_xlfn._xlws.FILTER(ProductCost!$B$2:$B$24, (ProductCost!$A$2:$A$24=CustomerOrder!C547)*(ProductCost!$C$2:$C$24&lt;=CustomerOrder!D547)*(CustomerOrder!D547&lt;=ProductCost!$D$2:$D$24))</f>
        <v>11.7</v>
      </c>
      <c r="D547" s="21">
        <f>CustomerOrder!F547*OrderCost!$C547</f>
        <v>21317.399999999998</v>
      </c>
    </row>
    <row r="548" spans="1:4" x14ac:dyDescent="0.3">
      <c r="A548" s="27" t="s">
        <v>635</v>
      </c>
      <c r="B548" s="18">
        <f>100+_xlfn.CEILING.MATH(CustomerOrder!F548/250)*50</f>
        <v>350</v>
      </c>
      <c r="C548" s="18" cm="1">
        <f t="array" ref="C548">_xlfn._xlws.FILTER(ProductCost!$B$2:$B$24, (ProductCost!$A$2:$A$24=CustomerOrder!C548)*(ProductCost!$C$2:$C$24&lt;=CustomerOrder!D548)*(CustomerOrder!D548&lt;=ProductCost!$D$2:$D$24))</f>
        <v>11.7</v>
      </c>
      <c r="D548" s="18">
        <f>CustomerOrder!F548*OrderCost!$C548</f>
        <v>13829.4</v>
      </c>
    </row>
    <row r="549" spans="1:4" x14ac:dyDescent="0.3">
      <c r="A549" s="31" t="s">
        <v>636</v>
      </c>
      <c r="B549" s="21">
        <f>100+_xlfn.CEILING.MATH(CustomerOrder!F549/250)*50</f>
        <v>700</v>
      </c>
      <c r="C549" s="21" cm="1">
        <f t="array" ref="C549">_xlfn._xlws.FILTER(ProductCost!$B$2:$B$24, (ProductCost!$A$2:$A$24=CustomerOrder!C549)*(ProductCost!$C$2:$C$24&lt;=CustomerOrder!D549)*(CustomerOrder!D549&lt;=ProductCost!$D$2:$D$24))</f>
        <v>11.9</v>
      </c>
      <c r="D549" s="21">
        <f>CustomerOrder!F549*OrderCost!$C549</f>
        <v>32986.800000000003</v>
      </c>
    </row>
    <row r="550" spans="1:4" x14ac:dyDescent="0.3">
      <c r="A550" s="27" t="s">
        <v>637</v>
      </c>
      <c r="B550" s="18">
        <f>100+_xlfn.CEILING.MATH(CustomerOrder!F550/250)*50</f>
        <v>650</v>
      </c>
      <c r="C550" s="18" cm="1">
        <f t="array" ref="C550">_xlfn._xlws.FILTER(ProductCost!$B$2:$B$24, (ProductCost!$A$2:$A$24=CustomerOrder!C550)*(ProductCost!$C$2:$C$24&lt;=CustomerOrder!D550)*(CustomerOrder!D550&lt;=ProductCost!$D$2:$D$24))</f>
        <v>11.9</v>
      </c>
      <c r="D550" s="18">
        <f>CustomerOrder!F550*OrderCost!$C550</f>
        <v>32094.3</v>
      </c>
    </row>
    <row r="551" spans="1:4" x14ac:dyDescent="0.3">
      <c r="A551" s="31" t="s">
        <v>638</v>
      </c>
      <c r="B551" s="21">
        <f>100+_xlfn.CEILING.MATH(CustomerOrder!F551/250)*50</f>
        <v>600</v>
      </c>
      <c r="C551" s="21" cm="1">
        <f t="array" ref="C551">_xlfn._xlws.FILTER(ProductCost!$B$2:$B$24, (ProductCost!$A$2:$A$24=CustomerOrder!C551)*(ProductCost!$C$2:$C$24&lt;=CustomerOrder!D551)*(CustomerOrder!D551&lt;=ProductCost!$D$2:$D$24))</f>
        <v>11.9</v>
      </c>
      <c r="D551" s="21">
        <f>CustomerOrder!F551*OrderCost!$C551</f>
        <v>29333.5</v>
      </c>
    </row>
    <row r="552" spans="1:4" x14ac:dyDescent="0.3">
      <c r="A552" s="27" t="s">
        <v>639</v>
      </c>
      <c r="B552" s="18">
        <f>100+_xlfn.CEILING.MATH(CustomerOrder!F552/250)*50</f>
        <v>450</v>
      </c>
      <c r="C552" s="18" cm="1">
        <f t="array" ref="C552">_xlfn._xlws.FILTER(ProductCost!$B$2:$B$24, (ProductCost!$A$2:$A$24=CustomerOrder!C552)*(ProductCost!$C$2:$C$24&lt;=CustomerOrder!D552)*(CustomerOrder!D552&lt;=ProductCost!$D$2:$D$24))</f>
        <v>11.9</v>
      </c>
      <c r="D552" s="18">
        <f>CustomerOrder!F552*OrderCost!$C552</f>
        <v>18659.2</v>
      </c>
    </row>
    <row r="553" spans="1:4" x14ac:dyDescent="0.3">
      <c r="A553" s="31" t="s">
        <v>640</v>
      </c>
      <c r="B553" s="21">
        <f>100+_xlfn.CEILING.MATH(CustomerOrder!F553/250)*50</f>
        <v>650</v>
      </c>
      <c r="C553" s="21" cm="1">
        <f t="array" ref="C553">_xlfn._xlws.FILTER(ProductCost!$B$2:$B$24, (ProductCost!$A$2:$A$24=CustomerOrder!C553)*(ProductCost!$C$2:$C$24&lt;=CustomerOrder!D553)*(CustomerOrder!D553&lt;=ProductCost!$D$2:$D$24))</f>
        <v>11.9</v>
      </c>
      <c r="D553" s="21">
        <f>CustomerOrder!F553*OrderCost!$C553</f>
        <v>31546.9</v>
      </c>
    </row>
    <row r="554" spans="1:4" x14ac:dyDescent="0.3">
      <c r="A554" s="27" t="s">
        <v>641</v>
      </c>
      <c r="B554" s="18">
        <f>100+_xlfn.CEILING.MATH(CustomerOrder!F554/250)*50</f>
        <v>450</v>
      </c>
      <c r="C554" s="18" cm="1">
        <f t="array" ref="C554">_xlfn._xlws.FILTER(ProductCost!$B$2:$B$24, (ProductCost!$A$2:$A$24=CustomerOrder!C554)*(ProductCost!$C$2:$C$24&lt;=CustomerOrder!D554)*(CustomerOrder!D554&lt;=ProductCost!$D$2:$D$24))</f>
        <v>11.9</v>
      </c>
      <c r="D554" s="18">
        <f>CustomerOrder!F554*OrderCost!$C554</f>
        <v>20134.8</v>
      </c>
    </row>
    <row r="555" spans="1:4" x14ac:dyDescent="0.3">
      <c r="A555" s="31" t="s">
        <v>642</v>
      </c>
      <c r="B555" s="21">
        <f>100+_xlfn.CEILING.MATH(CustomerOrder!F555/250)*50</f>
        <v>150</v>
      </c>
      <c r="C555" s="21" cm="1">
        <f t="array" ref="C555">_xlfn._xlws.FILTER(ProductCost!$B$2:$B$24, (ProductCost!$A$2:$A$24=CustomerOrder!C555)*(ProductCost!$C$2:$C$24&lt;=CustomerOrder!D555)*(CustomerOrder!D555&lt;=ProductCost!$D$2:$D$24))</f>
        <v>11</v>
      </c>
      <c r="D555" s="21">
        <f>CustomerOrder!F555*OrderCost!$C555</f>
        <v>2035</v>
      </c>
    </row>
    <row r="556" spans="1:4" x14ac:dyDescent="0.3">
      <c r="A556" s="27" t="s">
        <v>643</v>
      </c>
      <c r="B556" s="18">
        <f>100+_xlfn.CEILING.MATH(CustomerOrder!F556/250)*50</f>
        <v>150</v>
      </c>
      <c r="C556" s="18" cm="1">
        <f t="array" ref="C556">_xlfn._xlws.FILTER(ProductCost!$B$2:$B$24, (ProductCost!$A$2:$A$24=CustomerOrder!C556)*(ProductCost!$C$2:$C$24&lt;=CustomerOrder!D556)*(CustomerOrder!D556&lt;=ProductCost!$D$2:$D$24))</f>
        <v>11</v>
      </c>
      <c r="D556" s="18">
        <f>CustomerOrder!F556*OrderCost!$C556</f>
        <v>1694</v>
      </c>
    </row>
    <row r="557" spans="1:4" x14ac:dyDescent="0.3">
      <c r="A557" s="31" t="s">
        <v>644</v>
      </c>
      <c r="B557" s="21">
        <f>100+_xlfn.CEILING.MATH(CustomerOrder!F557/250)*50</f>
        <v>250</v>
      </c>
      <c r="C557" s="21" cm="1">
        <f t="array" ref="C557">_xlfn._xlws.FILTER(ProductCost!$B$2:$B$24, (ProductCost!$A$2:$A$24=CustomerOrder!C557)*(ProductCost!$C$2:$C$24&lt;=CustomerOrder!D557)*(CustomerOrder!D557&lt;=ProductCost!$D$2:$D$24))</f>
        <v>11</v>
      </c>
      <c r="D557" s="21">
        <f>CustomerOrder!F557*OrderCost!$C557</f>
        <v>6666</v>
      </c>
    </row>
    <row r="558" spans="1:4" x14ac:dyDescent="0.3">
      <c r="A558" s="27" t="s">
        <v>645</v>
      </c>
      <c r="B558" s="18">
        <f>100+_xlfn.CEILING.MATH(CustomerOrder!F558/250)*50</f>
        <v>250</v>
      </c>
      <c r="C558" s="18" cm="1">
        <f t="array" ref="C558">_xlfn._xlws.FILTER(ProductCost!$B$2:$B$24, (ProductCost!$A$2:$A$24=CustomerOrder!C558)*(ProductCost!$C$2:$C$24&lt;=CustomerOrder!D558)*(CustomerOrder!D558&lt;=ProductCost!$D$2:$D$24))</f>
        <v>11</v>
      </c>
      <c r="D558" s="18">
        <f>CustomerOrder!F558*OrderCost!$C558</f>
        <v>7183</v>
      </c>
    </row>
    <row r="559" spans="1:4" x14ac:dyDescent="0.3">
      <c r="A559" s="31" t="s">
        <v>646</v>
      </c>
      <c r="B559" s="21">
        <f>100+_xlfn.CEILING.MATH(CustomerOrder!F559/250)*50</f>
        <v>350</v>
      </c>
      <c r="C559" s="21" cm="1">
        <f t="array" ref="C559">_xlfn._xlws.FILTER(ProductCost!$B$2:$B$24, (ProductCost!$A$2:$A$24=CustomerOrder!C559)*(ProductCost!$C$2:$C$24&lt;=CustomerOrder!D559)*(CustomerOrder!D559&lt;=ProductCost!$D$2:$D$24))</f>
        <v>11</v>
      </c>
      <c r="D559" s="21">
        <f>CustomerOrder!F559*OrderCost!$C559</f>
        <v>11462</v>
      </c>
    </row>
    <row r="560" spans="1:4" x14ac:dyDescent="0.3">
      <c r="A560" s="27" t="s">
        <v>647</v>
      </c>
      <c r="B560" s="18">
        <f>100+_xlfn.CEILING.MATH(CustomerOrder!F560/250)*50</f>
        <v>300</v>
      </c>
      <c r="C560" s="18" cm="1">
        <f t="array" ref="C560">_xlfn._xlws.FILTER(ProductCost!$B$2:$B$24, (ProductCost!$A$2:$A$24=CustomerOrder!C560)*(ProductCost!$C$2:$C$24&lt;=CustomerOrder!D560)*(CustomerOrder!D560&lt;=ProductCost!$D$2:$D$24))</f>
        <v>11</v>
      </c>
      <c r="D560" s="18">
        <f>CustomerOrder!F560*OrderCost!$C560</f>
        <v>10318</v>
      </c>
    </row>
    <row r="561" spans="1:4" x14ac:dyDescent="0.3">
      <c r="A561" s="31" t="s">
        <v>648</v>
      </c>
      <c r="B561" s="21">
        <f>100+_xlfn.CEILING.MATH(CustomerOrder!F561/250)*50</f>
        <v>450</v>
      </c>
      <c r="C561" s="21" cm="1">
        <f t="array" ref="C561">_xlfn._xlws.FILTER(ProductCost!$B$2:$B$24, (ProductCost!$A$2:$A$24=CustomerOrder!C561)*(ProductCost!$C$2:$C$24&lt;=CustomerOrder!D561)*(CustomerOrder!D561&lt;=ProductCost!$D$2:$D$24))</f>
        <v>11.3</v>
      </c>
      <c r="D561" s="21">
        <f>CustomerOrder!F561*OrderCost!$C561</f>
        <v>18611.100000000002</v>
      </c>
    </row>
    <row r="562" spans="1:4" x14ac:dyDescent="0.3">
      <c r="A562" s="27" t="s">
        <v>649</v>
      </c>
      <c r="B562" s="18">
        <f>100+_xlfn.CEILING.MATH(CustomerOrder!F562/250)*50</f>
        <v>400</v>
      </c>
      <c r="C562" s="18" cm="1">
        <f t="array" ref="C562">_xlfn._xlws.FILTER(ProductCost!$B$2:$B$24, (ProductCost!$A$2:$A$24=CustomerOrder!C562)*(ProductCost!$C$2:$C$24&lt;=CustomerOrder!D562)*(CustomerOrder!D562&lt;=ProductCost!$D$2:$D$24))</f>
        <v>11.3</v>
      </c>
      <c r="D562" s="18">
        <f>CustomerOrder!F562*OrderCost!$C562</f>
        <v>15458.400000000001</v>
      </c>
    </row>
    <row r="563" spans="1:4" x14ac:dyDescent="0.3">
      <c r="A563" s="31" t="s">
        <v>650</v>
      </c>
      <c r="B563" s="21">
        <f>100+_xlfn.CEILING.MATH(CustomerOrder!F563/250)*50</f>
        <v>500</v>
      </c>
      <c r="C563" s="21" cm="1">
        <f t="array" ref="C563">_xlfn._xlws.FILTER(ProductCost!$B$2:$B$24, (ProductCost!$A$2:$A$24=CustomerOrder!C563)*(ProductCost!$C$2:$C$24&lt;=CustomerOrder!D563)*(CustomerOrder!D563&lt;=ProductCost!$D$2:$D$24))</f>
        <v>11.3</v>
      </c>
      <c r="D563" s="21">
        <f>CustomerOrder!F563*OrderCost!$C563</f>
        <v>21876.800000000003</v>
      </c>
    </row>
    <row r="564" spans="1:4" x14ac:dyDescent="0.3">
      <c r="A564" s="27" t="s">
        <v>651</v>
      </c>
      <c r="B564" s="18">
        <f>100+_xlfn.CEILING.MATH(CustomerOrder!F564/250)*50</f>
        <v>450</v>
      </c>
      <c r="C564" s="18" cm="1">
        <f t="array" ref="C564">_xlfn._xlws.FILTER(ProductCost!$B$2:$B$24, (ProductCost!$A$2:$A$24=CustomerOrder!C564)*(ProductCost!$C$2:$C$24&lt;=CustomerOrder!D564)*(CustomerOrder!D564&lt;=ProductCost!$D$2:$D$24))</f>
        <v>11.3</v>
      </c>
      <c r="D564" s="18">
        <f>CustomerOrder!F564*OrderCost!$C564</f>
        <v>17673.2</v>
      </c>
    </row>
    <row r="565" spans="1:4" x14ac:dyDescent="0.3">
      <c r="A565" s="31" t="s">
        <v>652</v>
      </c>
      <c r="B565" s="21">
        <f>100+_xlfn.CEILING.MATH(CustomerOrder!F565/250)*50</f>
        <v>600</v>
      </c>
      <c r="C565" s="21" cm="1">
        <f t="array" ref="C565">_xlfn._xlws.FILTER(ProductCost!$B$2:$B$24, (ProductCost!$A$2:$A$24=CustomerOrder!C565)*(ProductCost!$C$2:$C$24&lt;=CustomerOrder!D565)*(CustomerOrder!D565&lt;=ProductCost!$D$2:$D$24))</f>
        <v>11.3</v>
      </c>
      <c r="D565" s="21">
        <f>CustomerOrder!F565*OrderCost!$C565</f>
        <v>26645.4</v>
      </c>
    </row>
    <row r="566" spans="1:4" x14ac:dyDescent="0.3">
      <c r="A566" s="27" t="s">
        <v>653</v>
      </c>
      <c r="B566" s="18">
        <f>100+_xlfn.CEILING.MATH(CustomerOrder!F566/250)*50</f>
        <v>400</v>
      </c>
      <c r="C566" s="18" cm="1">
        <f t="array" ref="C566">_xlfn._xlws.FILTER(ProductCost!$B$2:$B$24, (ProductCost!$A$2:$A$24=CustomerOrder!C566)*(ProductCost!$C$2:$C$24&lt;=CustomerOrder!D566)*(CustomerOrder!D566&lt;=ProductCost!$D$2:$D$24))</f>
        <v>11.3</v>
      </c>
      <c r="D566" s="18">
        <f>CustomerOrder!F566*OrderCost!$C566</f>
        <v>16859.600000000002</v>
      </c>
    </row>
    <row r="567" spans="1:4" x14ac:dyDescent="0.3">
      <c r="A567" s="31" t="s">
        <v>654</v>
      </c>
      <c r="B567" s="21">
        <f>100+_xlfn.CEILING.MATH(CustomerOrder!F567/250)*50</f>
        <v>700</v>
      </c>
      <c r="C567" s="21" cm="1">
        <f t="array" ref="C567">_xlfn._xlws.FILTER(ProductCost!$B$2:$B$24, (ProductCost!$A$2:$A$24=CustomerOrder!C567)*(ProductCost!$C$2:$C$24&lt;=CustomerOrder!D567)*(CustomerOrder!D567&lt;=ProductCost!$D$2:$D$24))</f>
        <v>11.5</v>
      </c>
      <c r="D567" s="21">
        <f>CustomerOrder!F567*OrderCost!$C567</f>
        <v>34339</v>
      </c>
    </row>
    <row r="568" spans="1:4" x14ac:dyDescent="0.3">
      <c r="A568" s="27" t="s">
        <v>655</v>
      </c>
      <c r="B568" s="18">
        <f>100+_xlfn.CEILING.MATH(CustomerOrder!F568/250)*50</f>
        <v>900</v>
      </c>
      <c r="C568" s="18" cm="1">
        <f t="array" ref="C568">_xlfn._xlws.FILTER(ProductCost!$B$2:$B$24, (ProductCost!$A$2:$A$24=CustomerOrder!C568)*(ProductCost!$C$2:$C$24&lt;=CustomerOrder!D568)*(CustomerOrder!D568&lt;=ProductCost!$D$2:$D$24))</f>
        <v>11.5</v>
      </c>
      <c r="D568" s="18">
        <f>CustomerOrder!F568*OrderCost!$C568</f>
        <v>43401</v>
      </c>
    </row>
    <row r="569" spans="1:4" x14ac:dyDescent="0.3">
      <c r="A569" s="31" t="s">
        <v>656</v>
      </c>
      <c r="B569" s="21">
        <f>100+_xlfn.CEILING.MATH(CustomerOrder!F569/250)*50</f>
        <v>600</v>
      </c>
      <c r="C569" s="21" cm="1">
        <f t="array" ref="C569">_xlfn._xlws.FILTER(ProductCost!$B$2:$B$24, (ProductCost!$A$2:$A$24=CustomerOrder!C569)*(ProductCost!$C$2:$C$24&lt;=CustomerOrder!D569)*(CustomerOrder!D569&lt;=ProductCost!$D$2:$D$24))</f>
        <v>11.5</v>
      </c>
      <c r="D569" s="21">
        <f>CustomerOrder!F569*OrderCost!$C569</f>
        <v>27358.5</v>
      </c>
    </row>
    <row r="570" spans="1:4" x14ac:dyDescent="0.3">
      <c r="A570" s="27" t="s">
        <v>657</v>
      </c>
      <c r="B570" s="18">
        <f>100+_xlfn.CEILING.MATH(CustomerOrder!F570/250)*50</f>
        <v>450</v>
      </c>
      <c r="C570" s="18" cm="1">
        <f t="array" ref="C570">_xlfn._xlws.FILTER(ProductCost!$B$2:$B$24, (ProductCost!$A$2:$A$24=CustomerOrder!C570)*(ProductCost!$C$2:$C$24&lt;=CustomerOrder!D570)*(CustomerOrder!D570&lt;=ProductCost!$D$2:$D$24))</f>
        <v>11.5</v>
      </c>
      <c r="D570" s="18">
        <f>CustomerOrder!F570*OrderCost!$C570</f>
        <v>19205</v>
      </c>
    </row>
    <row r="571" spans="1:4" x14ac:dyDescent="0.3">
      <c r="A571" s="31" t="s">
        <v>658</v>
      </c>
      <c r="B571" s="21">
        <f>100+_xlfn.CEILING.MATH(CustomerOrder!F571/250)*50</f>
        <v>500</v>
      </c>
      <c r="C571" s="21" cm="1">
        <f t="array" ref="C571">_xlfn._xlws.FILTER(ProductCost!$B$2:$B$24, (ProductCost!$A$2:$A$24=CustomerOrder!C571)*(ProductCost!$C$2:$C$24&lt;=CustomerOrder!D571)*(CustomerOrder!D571&lt;=ProductCost!$D$2:$D$24))</f>
        <v>11.5</v>
      </c>
      <c r="D571" s="21">
        <f>CustomerOrder!F571*OrderCost!$C571</f>
        <v>21976.5</v>
      </c>
    </row>
    <row r="572" spans="1:4" x14ac:dyDescent="0.3">
      <c r="A572" s="27" t="s">
        <v>659</v>
      </c>
      <c r="B572" s="18">
        <f>100+_xlfn.CEILING.MATH(CustomerOrder!F572/250)*50</f>
        <v>400</v>
      </c>
      <c r="C572" s="18" cm="1">
        <f t="array" ref="C572">_xlfn._xlws.FILTER(ProductCost!$B$2:$B$24, (ProductCost!$A$2:$A$24=CustomerOrder!C572)*(ProductCost!$C$2:$C$24&lt;=CustomerOrder!D572)*(CustomerOrder!D572&lt;=ProductCost!$D$2:$D$24))</f>
        <v>11.5</v>
      </c>
      <c r="D572" s="18">
        <f>CustomerOrder!F572*OrderCost!$C572</f>
        <v>15249</v>
      </c>
    </row>
    <row r="573" spans="1:4" x14ac:dyDescent="0.3">
      <c r="A573" s="31" t="s">
        <v>660</v>
      </c>
      <c r="B573" s="21">
        <f>100+_xlfn.CEILING.MATH(CustomerOrder!F573/250)*50</f>
        <v>150</v>
      </c>
      <c r="C573" s="21" cm="1">
        <f t="array" ref="C573">_xlfn._xlws.FILTER(ProductCost!$B$2:$B$24, (ProductCost!$A$2:$A$24=CustomerOrder!C573)*(ProductCost!$C$2:$C$24&lt;=CustomerOrder!D573)*(CustomerOrder!D573&lt;=ProductCost!$D$2:$D$24))</f>
        <v>12</v>
      </c>
      <c r="D573" s="21">
        <f>CustomerOrder!F573*OrderCost!$C573</f>
        <v>1920</v>
      </c>
    </row>
    <row r="574" spans="1:4" x14ac:dyDescent="0.3">
      <c r="A574" s="27" t="s">
        <v>661</v>
      </c>
      <c r="B574" s="18">
        <f>100+_xlfn.CEILING.MATH(CustomerOrder!F574/250)*50</f>
        <v>150</v>
      </c>
      <c r="C574" s="18" cm="1">
        <f t="array" ref="C574">_xlfn._xlws.FILTER(ProductCost!$B$2:$B$24, (ProductCost!$A$2:$A$24=CustomerOrder!C574)*(ProductCost!$C$2:$C$24&lt;=CustomerOrder!D574)*(CustomerOrder!D574&lt;=ProductCost!$D$2:$D$24))</f>
        <v>12</v>
      </c>
      <c r="D574" s="18">
        <f>CustomerOrder!F574*OrderCost!$C574</f>
        <v>2544</v>
      </c>
    </row>
    <row r="575" spans="1:4" x14ac:dyDescent="0.3">
      <c r="A575" s="31" t="s">
        <v>662</v>
      </c>
      <c r="B575" s="21">
        <f>100+_xlfn.CEILING.MATH(CustomerOrder!F575/250)*50</f>
        <v>300</v>
      </c>
      <c r="C575" s="21" cm="1">
        <f t="array" ref="C575">_xlfn._xlws.FILTER(ProductCost!$B$2:$B$24, (ProductCost!$A$2:$A$24=CustomerOrder!C575)*(ProductCost!$C$2:$C$24&lt;=CustomerOrder!D575)*(CustomerOrder!D575&lt;=ProductCost!$D$2:$D$24))</f>
        <v>12</v>
      </c>
      <c r="D575" s="21">
        <f>CustomerOrder!F575*OrderCost!$C575</f>
        <v>10116</v>
      </c>
    </row>
    <row r="576" spans="1:4" x14ac:dyDescent="0.3">
      <c r="A576" s="27" t="s">
        <v>663</v>
      </c>
      <c r="B576" s="18">
        <f>100+_xlfn.CEILING.MATH(CustomerOrder!F576/250)*50</f>
        <v>250</v>
      </c>
      <c r="C576" s="18" cm="1">
        <f t="array" ref="C576">_xlfn._xlws.FILTER(ProductCost!$B$2:$B$24, (ProductCost!$A$2:$A$24=CustomerOrder!C576)*(ProductCost!$C$2:$C$24&lt;=CustomerOrder!D576)*(CustomerOrder!D576&lt;=ProductCost!$D$2:$D$24))</f>
        <v>12</v>
      </c>
      <c r="D576" s="18">
        <f>CustomerOrder!F576*OrderCost!$C576</f>
        <v>7248</v>
      </c>
    </row>
    <row r="577" spans="1:4" x14ac:dyDescent="0.3">
      <c r="A577" s="31" t="s">
        <v>664</v>
      </c>
      <c r="B577" s="21">
        <f>100+_xlfn.CEILING.MATH(CustomerOrder!F577/250)*50</f>
        <v>350</v>
      </c>
      <c r="C577" s="21" cm="1">
        <f t="array" ref="C577">_xlfn._xlws.FILTER(ProductCost!$B$2:$B$24, (ProductCost!$A$2:$A$24=CustomerOrder!C577)*(ProductCost!$C$2:$C$24&lt;=CustomerOrder!D577)*(CustomerOrder!D577&lt;=ProductCost!$D$2:$D$24))</f>
        <v>12</v>
      </c>
      <c r="D577" s="21">
        <f>CustomerOrder!F577*OrderCost!$C577</f>
        <v>12492</v>
      </c>
    </row>
    <row r="578" spans="1:4" x14ac:dyDescent="0.3">
      <c r="A578" s="27" t="s">
        <v>665</v>
      </c>
      <c r="B578" s="18">
        <f>100+_xlfn.CEILING.MATH(CustomerOrder!F578/250)*50</f>
        <v>350</v>
      </c>
      <c r="C578" s="18" cm="1">
        <f t="array" ref="C578">_xlfn._xlws.FILTER(ProductCost!$B$2:$B$24, (ProductCost!$A$2:$A$24=CustomerOrder!C578)*(ProductCost!$C$2:$C$24&lt;=CustomerOrder!D578)*(CustomerOrder!D578&lt;=ProductCost!$D$2:$D$24))</f>
        <v>12</v>
      </c>
      <c r="D578" s="18">
        <f>CustomerOrder!F578*OrderCost!$C578</f>
        <v>12816</v>
      </c>
    </row>
    <row r="579" spans="1:4" x14ac:dyDescent="0.3">
      <c r="A579" s="31" t="s">
        <v>666</v>
      </c>
      <c r="B579" s="21">
        <f>100+_xlfn.CEILING.MATH(CustomerOrder!F579/250)*50</f>
        <v>700</v>
      </c>
      <c r="C579" s="21" cm="1">
        <f t="array" ref="C579">_xlfn._xlws.FILTER(ProductCost!$B$2:$B$24, (ProductCost!$A$2:$A$24=CustomerOrder!C579)*(ProductCost!$C$2:$C$24&lt;=CustomerOrder!D579)*(CustomerOrder!D579&lt;=ProductCost!$D$2:$D$24))</f>
        <v>11</v>
      </c>
      <c r="D579" s="21">
        <f>CustomerOrder!F579*OrderCost!$C579</f>
        <v>31218</v>
      </c>
    </row>
    <row r="580" spans="1:4" x14ac:dyDescent="0.3">
      <c r="A580" s="27" t="s">
        <v>667</v>
      </c>
      <c r="B580" s="18">
        <f>100+_xlfn.CEILING.MATH(CustomerOrder!F580/250)*50</f>
        <v>600</v>
      </c>
      <c r="C580" s="18" cm="1">
        <f t="array" ref="C580">_xlfn._xlws.FILTER(ProductCost!$B$2:$B$24, (ProductCost!$A$2:$A$24=CustomerOrder!C580)*(ProductCost!$C$2:$C$24&lt;=CustomerOrder!D580)*(CustomerOrder!D580&lt;=ProductCost!$D$2:$D$24))</f>
        <v>11</v>
      </c>
      <c r="D580" s="18">
        <f>CustomerOrder!F580*OrderCost!$C580</f>
        <v>25069</v>
      </c>
    </row>
    <row r="581" spans="1:4" x14ac:dyDescent="0.3">
      <c r="A581" s="31" t="s">
        <v>668</v>
      </c>
      <c r="B581" s="21">
        <f>100+_xlfn.CEILING.MATH(CustomerOrder!F581/250)*50</f>
        <v>350</v>
      </c>
      <c r="C581" s="21" cm="1">
        <f t="array" ref="C581">_xlfn._xlws.FILTER(ProductCost!$B$2:$B$24, (ProductCost!$A$2:$A$24=CustomerOrder!C581)*(ProductCost!$C$2:$C$24&lt;=CustomerOrder!D581)*(CustomerOrder!D581&lt;=ProductCost!$D$2:$D$24))</f>
        <v>11</v>
      </c>
      <c r="D581" s="21">
        <f>CustomerOrder!F581*OrderCost!$C581</f>
        <v>12661</v>
      </c>
    </row>
    <row r="582" spans="1:4" x14ac:dyDescent="0.3">
      <c r="A582" s="27" t="s">
        <v>669</v>
      </c>
      <c r="B582" s="18">
        <f>100+_xlfn.CEILING.MATH(CustomerOrder!F582/250)*50</f>
        <v>350</v>
      </c>
      <c r="C582" s="18" cm="1">
        <f t="array" ref="C582">_xlfn._xlws.FILTER(ProductCost!$B$2:$B$24, (ProductCost!$A$2:$A$24=CustomerOrder!C582)*(ProductCost!$C$2:$C$24&lt;=CustomerOrder!D582)*(CustomerOrder!D582&lt;=ProductCost!$D$2:$D$24))</f>
        <v>11</v>
      </c>
      <c r="D582" s="18">
        <f>CustomerOrder!F582*OrderCost!$C582</f>
        <v>12859</v>
      </c>
    </row>
    <row r="583" spans="1:4" x14ac:dyDescent="0.3">
      <c r="A583" s="31" t="s">
        <v>670</v>
      </c>
      <c r="B583" s="21">
        <f>100+_xlfn.CEILING.MATH(CustomerOrder!F583/250)*50</f>
        <v>400</v>
      </c>
      <c r="C583" s="21" cm="1">
        <f t="array" ref="C583">_xlfn._xlws.FILTER(ProductCost!$B$2:$B$24, (ProductCost!$A$2:$A$24=CustomerOrder!C583)*(ProductCost!$C$2:$C$24&lt;=CustomerOrder!D583)*(CustomerOrder!D583&lt;=ProductCost!$D$2:$D$24))</f>
        <v>11</v>
      </c>
      <c r="D583" s="21">
        <f>CustomerOrder!F583*OrderCost!$C583</f>
        <v>15202</v>
      </c>
    </row>
    <row r="584" spans="1:4" x14ac:dyDescent="0.3">
      <c r="A584" s="27" t="s">
        <v>671</v>
      </c>
      <c r="B584" s="18">
        <f>100+_xlfn.CEILING.MATH(CustomerOrder!F584/250)*50</f>
        <v>500</v>
      </c>
      <c r="C584" s="18" cm="1">
        <f t="array" ref="C584">_xlfn._xlws.FILTER(ProductCost!$B$2:$B$24, (ProductCost!$A$2:$A$24=CustomerOrder!C584)*(ProductCost!$C$2:$C$24&lt;=CustomerOrder!D584)*(CustomerOrder!D584&lt;=ProductCost!$D$2:$D$24))</f>
        <v>11</v>
      </c>
      <c r="D584" s="18">
        <f>CustomerOrder!F584*OrderCost!$C584</f>
        <v>20680</v>
      </c>
    </row>
    <row r="585" spans="1:4" x14ac:dyDescent="0.3">
      <c r="A585" s="31" t="s">
        <v>672</v>
      </c>
      <c r="B585" s="21">
        <f>100+_xlfn.CEILING.MATH(CustomerOrder!F585/250)*50</f>
        <v>800</v>
      </c>
      <c r="C585" s="21" cm="1">
        <f t="array" ref="C585">_xlfn._xlws.FILTER(ProductCost!$B$2:$B$24, (ProductCost!$A$2:$A$24=CustomerOrder!C585)*(ProductCost!$C$2:$C$24&lt;=CustomerOrder!D585)*(CustomerOrder!D585&lt;=ProductCost!$D$2:$D$24))</f>
        <v>11.8</v>
      </c>
      <c r="D585" s="21">
        <f>CustomerOrder!F585*OrderCost!$C585</f>
        <v>40190.800000000003</v>
      </c>
    </row>
    <row r="586" spans="1:4" x14ac:dyDescent="0.3">
      <c r="A586" s="27" t="s">
        <v>673</v>
      </c>
      <c r="B586" s="18">
        <f>100+_xlfn.CEILING.MATH(CustomerOrder!F586/250)*50</f>
        <v>800</v>
      </c>
      <c r="C586" s="18" cm="1">
        <f t="array" ref="C586">_xlfn._xlws.FILTER(ProductCost!$B$2:$B$24, (ProductCost!$A$2:$A$24=CustomerOrder!C586)*(ProductCost!$C$2:$C$24&lt;=CustomerOrder!D586)*(CustomerOrder!D586&lt;=ProductCost!$D$2:$D$24))</f>
        <v>11.8</v>
      </c>
      <c r="D586" s="18">
        <f>CustomerOrder!F586*OrderCost!$C586</f>
        <v>39848.600000000006</v>
      </c>
    </row>
    <row r="587" spans="1:4" x14ac:dyDescent="0.3">
      <c r="A587" s="31" t="s">
        <v>674</v>
      </c>
      <c r="B587" s="21">
        <f>100+_xlfn.CEILING.MATH(CustomerOrder!F587/250)*50</f>
        <v>350</v>
      </c>
      <c r="C587" s="21" cm="1">
        <f t="array" ref="C587">_xlfn._xlws.FILTER(ProductCost!$B$2:$B$24, (ProductCost!$A$2:$A$24=CustomerOrder!C587)*(ProductCost!$C$2:$C$24&lt;=CustomerOrder!D587)*(CustomerOrder!D587&lt;=ProductCost!$D$2:$D$24))</f>
        <v>11.8</v>
      </c>
      <c r="D587" s="21">
        <f>CustomerOrder!F587*OrderCost!$C587</f>
        <v>11929.800000000001</v>
      </c>
    </row>
    <row r="588" spans="1:4" x14ac:dyDescent="0.3">
      <c r="A588" s="27" t="s">
        <v>675</v>
      </c>
      <c r="B588" s="18">
        <f>100+_xlfn.CEILING.MATH(CustomerOrder!F588/250)*50</f>
        <v>650</v>
      </c>
      <c r="C588" s="18" cm="1">
        <f t="array" ref="C588">_xlfn._xlws.FILTER(ProductCost!$B$2:$B$24, (ProductCost!$A$2:$A$24=CustomerOrder!C588)*(ProductCost!$C$2:$C$24&lt;=CustomerOrder!D588)*(CustomerOrder!D588&lt;=ProductCost!$D$2:$D$24))</f>
        <v>11.8</v>
      </c>
      <c r="D588" s="18">
        <f>CustomerOrder!F588*OrderCost!$C588</f>
        <v>31187.4</v>
      </c>
    </row>
    <row r="589" spans="1:4" x14ac:dyDescent="0.3">
      <c r="A589" s="31" t="s">
        <v>676</v>
      </c>
      <c r="B589" s="21">
        <f>100+_xlfn.CEILING.MATH(CustomerOrder!F589/250)*50</f>
        <v>900</v>
      </c>
      <c r="C589" s="21" cm="1">
        <f t="array" ref="C589">_xlfn._xlws.FILTER(ProductCost!$B$2:$B$24, (ProductCost!$A$2:$A$24=CustomerOrder!C589)*(ProductCost!$C$2:$C$24&lt;=CustomerOrder!D589)*(CustomerOrder!D589&lt;=ProductCost!$D$2:$D$24))</f>
        <v>11.8</v>
      </c>
      <c r="D589" s="21">
        <f>CustomerOrder!F589*OrderCost!$C589</f>
        <v>46574.600000000006</v>
      </c>
    </row>
    <row r="590" spans="1:4" x14ac:dyDescent="0.3">
      <c r="A590" s="27" t="s">
        <v>677</v>
      </c>
      <c r="B590" s="18">
        <f>100+_xlfn.CEILING.MATH(CustomerOrder!F590/250)*50</f>
        <v>700</v>
      </c>
      <c r="C590" s="18" cm="1">
        <f t="array" ref="C590">_xlfn._xlws.FILTER(ProductCost!$B$2:$B$24, (ProductCost!$A$2:$A$24=CustomerOrder!C590)*(ProductCost!$C$2:$C$24&lt;=CustomerOrder!D590)*(CustomerOrder!D590&lt;=ProductCost!$D$2:$D$24))</f>
        <v>11.8</v>
      </c>
      <c r="D590" s="18">
        <f>CustomerOrder!F590*OrderCost!$C590</f>
        <v>32898.400000000001</v>
      </c>
    </row>
    <row r="591" spans="1:4" x14ac:dyDescent="0.3">
      <c r="A591" s="31" t="s">
        <v>678</v>
      </c>
      <c r="B591" s="21">
        <f>100+_xlfn.CEILING.MATH(CustomerOrder!F591/250)*50</f>
        <v>550</v>
      </c>
      <c r="C591" s="21" cm="1">
        <f t="array" ref="C591">_xlfn._xlws.FILTER(ProductCost!$B$2:$B$24, (ProductCost!$A$2:$A$24=CustomerOrder!C591)*(ProductCost!$C$2:$C$24&lt;=CustomerOrder!D591)*(CustomerOrder!D591&lt;=ProductCost!$D$2:$D$24))</f>
        <v>13.4</v>
      </c>
      <c r="D591" s="21">
        <f>CustomerOrder!F591*OrderCost!$C591</f>
        <v>26880.400000000001</v>
      </c>
    </row>
    <row r="592" spans="1:4" x14ac:dyDescent="0.3">
      <c r="A592" s="27" t="s">
        <v>679</v>
      </c>
      <c r="B592" s="18">
        <f>100+_xlfn.CEILING.MATH(CustomerOrder!F592/250)*50</f>
        <v>650</v>
      </c>
      <c r="C592" s="18" cm="1">
        <f t="array" ref="C592">_xlfn._xlws.FILTER(ProductCost!$B$2:$B$24, (ProductCost!$A$2:$A$24=CustomerOrder!C592)*(ProductCost!$C$2:$C$24&lt;=CustomerOrder!D592)*(CustomerOrder!D592&lt;=ProductCost!$D$2:$D$24))</f>
        <v>13.4</v>
      </c>
      <c r="D592" s="18">
        <f>CustomerOrder!F592*OrderCost!$C592</f>
        <v>34170</v>
      </c>
    </row>
    <row r="593" spans="1:4" x14ac:dyDescent="0.3">
      <c r="A593" s="31" t="s">
        <v>680</v>
      </c>
      <c r="B593" s="21">
        <f>100+_xlfn.CEILING.MATH(CustomerOrder!F593/250)*50</f>
        <v>700</v>
      </c>
      <c r="C593" s="21" cm="1">
        <f t="array" ref="C593">_xlfn._xlws.FILTER(ProductCost!$B$2:$B$24, (ProductCost!$A$2:$A$24=CustomerOrder!C593)*(ProductCost!$C$2:$C$24&lt;=CustomerOrder!D593)*(CustomerOrder!D593&lt;=ProductCost!$D$2:$D$24))</f>
        <v>13.6</v>
      </c>
      <c r="D593" s="21">
        <f>CustomerOrder!F593*OrderCost!$C593</f>
        <v>40759.199999999997</v>
      </c>
    </row>
    <row r="594" spans="1:4" x14ac:dyDescent="0.3">
      <c r="A594" s="27" t="s">
        <v>681</v>
      </c>
      <c r="B594" s="18">
        <f>100+_xlfn.CEILING.MATH(CustomerOrder!F594/250)*50</f>
        <v>400</v>
      </c>
      <c r="C594" s="18" cm="1">
        <f t="array" ref="C594">_xlfn._xlws.FILTER(ProductCost!$B$2:$B$24, (ProductCost!$A$2:$A$24=CustomerOrder!C594)*(ProductCost!$C$2:$C$24&lt;=CustomerOrder!D594)*(CustomerOrder!D594&lt;=ProductCost!$D$2:$D$24))</f>
        <v>13.6</v>
      </c>
      <c r="D594" s="18">
        <f>CustomerOrder!F594*OrderCost!$C594</f>
        <v>17788.8</v>
      </c>
    </row>
    <row r="595" spans="1:4" x14ac:dyDescent="0.3">
      <c r="A595" s="31" t="s">
        <v>682</v>
      </c>
      <c r="B595" s="21">
        <f>100+_xlfn.CEILING.MATH(CustomerOrder!F595/250)*50</f>
        <v>550</v>
      </c>
      <c r="C595" s="21" cm="1">
        <f t="array" ref="C595">_xlfn._xlws.FILTER(ProductCost!$B$2:$B$24, (ProductCost!$A$2:$A$24=CustomerOrder!C595)*(ProductCost!$C$2:$C$24&lt;=CustomerOrder!D595)*(CustomerOrder!D595&lt;=ProductCost!$D$2:$D$24))</f>
        <v>13.6</v>
      </c>
      <c r="D595" s="21">
        <f>CustomerOrder!F595*OrderCost!$C595</f>
        <v>29580</v>
      </c>
    </row>
    <row r="596" spans="1:4" x14ac:dyDescent="0.3">
      <c r="A596" s="27" t="s">
        <v>683</v>
      </c>
      <c r="B596" s="18">
        <f>100+_xlfn.CEILING.MATH(CustomerOrder!F596/250)*50</f>
        <v>350</v>
      </c>
      <c r="C596" s="18" cm="1">
        <f t="array" ref="C596">_xlfn._xlws.FILTER(ProductCost!$B$2:$B$24, (ProductCost!$A$2:$A$24=CustomerOrder!C596)*(ProductCost!$C$2:$C$24&lt;=CustomerOrder!D596)*(CustomerOrder!D596&lt;=ProductCost!$D$2:$D$24))</f>
        <v>13.6</v>
      </c>
      <c r="D596" s="18">
        <f>CustomerOrder!F596*OrderCost!$C596</f>
        <v>14280</v>
      </c>
    </row>
    <row r="597" spans="1:4" x14ac:dyDescent="0.3">
      <c r="A597" s="31" t="s">
        <v>684</v>
      </c>
      <c r="B597" s="21">
        <f>100+_xlfn.CEILING.MATH(CustomerOrder!F597/250)*50</f>
        <v>700</v>
      </c>
      <c r="C597" s="21" cm="1">
        <f t="array" ref="C597">_xlfn._xlws.FILTER(ProductCost!$B$2:$B$24, (ProductCost!$A$2:$A$24=CustomerOrder!C597)*(ProductCost!$C$2:$C$24&lt;=CustomerOrder!D597)*(CustomerOrder!D597&lt;=ProductCost!$D$2:$D$24))</f>
        <v>13.6</v>
      </c>
      <c r="D597" s="21">
        <f>CustomerOrder!F597*OrderCost!$C597</f>
        <v>39276.799999999996</v>
      </c>
    </row>
    <row r="598" spans="1:4" x14ac:dyDescent="0.3">
      <c r="A598" s="35" t="s">
        <v>685</v>
      </c>
      <c r="B598" s="37">
        <f>100+_xlfn.CEILING.MATH(CustomerOrder!F598/250)*50</f>
        <v>400</v>
      </c>
      <c r="C598" s="37" cm="1">
        <f t="array" ref="C598">_xlfn._xlws.FILTER(ProductCost!$B$2:$B$24, (ProductCost!$A$2:$A$24=CustomerOrder!C598)*(ProductCost!$C$2:$C$24&lt;=CustomerOrder!D598)*(CustomerOrder!D598&lt;=ProductCost!$D$2:$D$24))</f>
        <v>13.6</v>
      </c>
      <c r="D598" s="37">
        <f>CustomerOrder!F598*OrderCost!$C598</f>
        <v>20264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BAE9-6088-4343-AEAA-6412E28D0714}">
  <dimension ref="A1:F598"/>
  <sheetViews>
    <sheetView workbookViewId="0">
      <selection activeCell="F2" sqref="F2"/>
    </sheetView>
  </sheetViews>
  <sheetFormatPr defaultRowHeight="14.4" x14ac:dyDescent="0.3"/>
  <cols>
    <col min="1" max="1" width="9.77734375" customWidth="1"/>
    <col min="2" max="2" width="11.6640625" customWidth="1"/>
    <col min="4" max="4" width="10.6640625" customWidth="1"/>
    <col min="5" max="5" width="11.33203125" bestFit="1" customWidth="1"/>
    <col min="6" max="6" width="19.33203125" bestFit="1" customWidth="1"/>
  </cols>
  <sheetData>
    <row r="1" spans="1:6" x14ac:dyDescent="0.3">
      <c r="A1" s="9" t="s">
        <v>733</v>
      </c>
      <c r="B1" s="10" t="s">
        <v>686</v>
      </c>
      <c r="C1" s="10" t="s">
        <v>687</v>
      </c>
      <c r="D1" s="10" t="s">
        <v>734</v>
      </c>
      <c r="E1" s="11" t="s">
        <v>89</v>
      </c>
      <c r="F1" s="11" t="s">
        <v>735</v>
      </c>
    </row>
    <row r="2" spans="1:6" x14ac:dyDescent="0.3">
      <c r="A2" s="12" t="s">
        <v>30</v>
      </c>
      <c r="B2" s="18">
        <f>OrderPrice!F2</f>
        <v>50</v>
      </c>
      <c r="C2" s="13" t="str">
        <f t="shared" ref="C2:C65" si="0">IF(D2&lt;=INT("30/11/2024"),"yes","no")</f>
        <v>yes</v>
      </c>
      <c r="D2" s="19">
        <f>CustomerOrder!E2+30</f>
        <v>45086</v>
      </c>
      <c r="E2" s="30">
        <f>IF(C2="yes",B2,NA())</f>
        <v>50</v>
      </c>
      <c r="F2" s="30">
        <f>E2-OrderCost!D2</f>
        <v>28</v>
      </c>
    </row>
    <row r="3" spans="1:6" x14ac:dyDescent="0.3">
      <c r="A3" s="15" t="s">
        <v>54</v>
      </c>
      <c r="B3" s="21">
        <f>OrderPrice!F3</f>
        <v>50</v>
      </c>
      <c r="C3" s="16" t="str">
        <f t="shared" si="0"/>
        <v>yes</v>
      </c>
      <c r="D3" s="22">
        <f>CustomerOrder!E3+30</f>
        <v>45086</v>
      </c>
      <c r="E3" s="34">
        <f t="shared" ref="E3:E66" si="1">IF(C3="yes",B3,NA())</f>
        <v>50</v>
      </c>
      <c r="F3" s="34">
        <f>E3-OrderCost!D3</f>
        <v>26</v>
      </c>
    </row>
    <row r="4" spans="1:6" x14ac:dyDescent="0.3">
      <c r="A4" s="12" t="s">
        <v>55</v>
      </c>
      <c r="B4" s="18">
        <f>OrderPrice!F4</f>
        <v>250</v>
      </c>
      <c r="C4" s="13" t="str">
        <f t="shared" si="0"/>
        <v>yes</v>
      </c>
      <c r="D4" s="19">
        <f>CustomerOrder!E4+30</f>
        <v>45096</v>
      </c>
      <c r="E4" s="30">
        <f t="shared" si="1"/>
        <v>250</v>
      </c>
      <c r="F4" s="30">
        <f>E4-OrderCost!D4</f>
        <v>140</v>
      </c>
    </row>
    <row r="5" spans="1:6" x14ac:dyDescent="0.3">
      <c r="A5" s="15" t="s">
        <v>92</v>
      </c>
      <c r="B5" s="21">
        <f>OrderPrice!F5</f>
        <v>250</v>
      </c>
      <c r="C5" s="16" t="str">
        <f t="shared" si="0"/>
        <v>yes</v>
      </c>
      <c r="D5" s="22">
        <f>CustomerOrder!E5+30</f>
        <v>45096</v>
      </c>
      <c r="E5" s="34">
        <f t="shared" si="1"/>
        <v>250</v>
      </c>
      <c r="F5" s="34">
        <f>E5-OrderCost!D5</f>
        <v>130</v>
      </c>
    </row>
    <row r="6" spans="1:6" x14ac:dyDescent="0.3">
      <c r="A6" s="12" t="s">
        <v>93</v>
      </c>
      <c r="B6" s="18">
        <f>OrderPrice!F6</f>
        <v>2250</v>
      </c>
      <c r="C6" s="13" t="str">
        <f t="shared" si="0"/>
        <v>yes</v>
      </c>
      <c r="D6" s="19">
        <f>CustomerOrder!E6+30</f>
        <v>45138</v>
      </c>
      <c r="E6" s="30">
        <f t="shared" si="1"/>
        <v>2250</v>
      </c>
      <c r="F6" s="30">
        <f>E6-OrderCost!D6</f>
        <v>1150</v>
      </c>
    </row>
    <row r="7" spans="1:6" x14ac:dyDescent="0.3">
      <c r="A7" s="15" t="s">
        <v>94</v>
      </c>
      <c r="B7" s="21">
        <f>OrderPrice!F7</f>
        <v>2250</v>
      </c>
      <c r="C7" s="16" t="str">
        <f t="shared" si="0"/>
        <v>yes</v>
      </c>
      <c r="D7" s="22">
        <f>CustomerOrder!E7+30</f>
        <v>45138</v>
      </c>
      <c r="E7" s="34">
        <f t="shared" si="1"/>
        <v>2250</v>
      </c>
      <c r="F7" s="34">
        <f>E7-OrderCost!D7</f>
        <v>1050</v>
      </c>
    </row>
    <row r="8" spans="1:6" x14ac:dyDescent="0.3">
      <c r="A8" s="12" t="s">
        <v>95</v>
      </c>
      <c r="B8" s="18">
        <f>OrderPrice!F8</f>
        <v>2250</v>
      </c>
      <c r="C8" s="13" t="str">
        <f t="shared" si="0"/>
        <v>yes</v>
      </c>
      <c r="D8" s="19">
        <f>CustomerOrder!E8+30</f>
        <v>45138</v>
      </c>
      <c r="E8" s="30">
        <f t="shared" si="1"/>
        <v>2250</v>
      </c>
      <c r="F8" s="30">
        <f>E8-OrderCost!D8</f>
        <v>1250</v>
      </c>
    </row>
    <row r="9" spans="1:6" x14ac:dyDescent="0.3">
      <c r="A9" s="15" t="s">
        <v>96</v>
      </c>
      <c r="B9" s="21">
        <f>OrderPrice!F9</f>
        <v>2250</v>
      </c>
      <c r="C9" s="16" t="str">
        <f t="shared" si="0"/>
        <v>yes</v>
      </c>
      <c r="D9" s="22">
        <f>CustomerOrder!E9+30</f>
        <v>45138</v>
      </c>
      <c r="E9" s="34">
        <f t="shared" si="1"/>
        <v>2250</v>
      </c>
      <c r="F9" s="34">
        <f>E9-OrderCost!D9</f>
        <v>1250</v>
      </c>
    </row>
    <row r="10" spans="1:6" x14ac:dyDescent="0.3">
      <c r="A10" s="12" t="s">
        <v>97</v>
      </c>
      <c r="B10" s="18">
        <f>OrderPrice!F10</f>
        <v>2250</v>
      </c>
      <c r="C10" s="13" t="str">
        <f t="shared" si="0"/>
        <v>yes</v>
      </c>
      <c r="D10" s="19">
        <f>CustomerOrder!E10+30</f>
        <v>45169</v>
      </c>
      <c r="E10" s="30">
        <f t="shared" si="1"/>
        <v>2250</v>
      </c>
      <c r="F10" s="30">
        <f>E10-OrderCost!D10</f>
        <v>1170</v>
      </c>
    </row>
    <row r="11" spans="1:6" x14ac:dyDescent="0.3">
      <c r="A11" s="15" t="s">
        <v>98</v>
      </c>
      <c r="B11" s="21">
        <f>OrderPrice!F11</f>
        <v>3240</v>
      </c>
      <c r="C11" s="16" t="str">
        <f t="shared" si="0"/>
        <v>yes</v>
      </c>
      <c r="D11" s="22">
        <f>CustomerOrder!E11+30</f>
        <v>45200</v>
      </c>
      <c r="E11" s="34">
        <f t="shared" si="1"/>
        <v>3240</v>
      </c>
      <c r="F11" s="34">
        <f>E11-OrderCost!D11</f>
        <v>1800</v>
      </c>
    </row>
    <row r="12" spans="1:6" x14ac:dyDescent="0.3">
      <c r="A12" s="12" t="s">
        <v>99</v>
      </c>
      <c r="B12" s="18">
        <f>OrderPrice!F12</f>
        <v>11880</v>
      </c>
      <c r="C12" s="13" t="str">
        <f t="shared" si="0"/>
        <v>yes</v>
      </c>
      <c r="D12" s="19">
        <f>CustomerOrder!E12+30</f>
        <v>45230</v>
      </c>
      <c r="E12" s="30">
        <f t="shared" si="1"/>
        <v>11880</v>
      </c>
      <c r="F12" s="30">
        <f>E12-OrderCost!D12</f>
        <v>5880</v>
      </c>
    </row>
    <row r="13" spans="1:6" x14ac:dyDescent="0.3">
      <c r="A13" s="15" t="s">
        <v>100</v>
      </c>
      <c r="B13" s="21">
        <f>OrderPrice!F13</f>
        <v>11880</v>
      </c>
      <c r="C13" s="16" t="str">
        <f t="shared" si="0"/>
        <v>yes</v>
      </c>
      <c r="D13" s="22">
        <f>CustomerOrder!E13+30</f>
        <v>45261</v>
      </c>
      <c r="E13" s="34">
        <f t="shared" si="1"/>
        <v>11880</v>
      </c>
      <c r="F13" s="34">
        <f>E13-OrderCost!D13</f>
        <v>5880</v>
      </c>
    </row>
    <row r="14" spans="1:6" x14ac:dyDescent="0.3">
      <c r="A14" s="12" t="s">
        <v>101</v>
      </c>
      <c r="B14" s="18">
        <f>OrderPrice!F14</f>
        <v>12320</v>
      </c>
      <c r="C14" s="13" t="str">
        <f t="shared" si="0"/>
        <v>yes</v>
      </c>
      <c r="D14" s="19">
        <f>CustomerOrder!E14+30</f>
        <v>45291</v>
      </c>
      <c r="E14" s="30">
        <f t="shared" si="1"/>
        <v>12320</v>
      </c>
      <c r="F14" s="30">
        <f>E14-OrderCost!D14</f>
        <v>6320</v>
      </c>
    </row>
    <row r="15" spans="1:6" x14ac:dyDescent="0.3">
      <c r="A15" s="15" t="s">
        <v>102</v>
      </c>
      <c r="B15" s="21">
        <f>OrderPrice!F15</f>
        <v>12320</v>
      </c>
      <c r="C15" s="16" t="str">
        <f t="shared" si="0"/>
        <v>yes</v>
      </c>
      <c r="D15" s="22">
        <f>CustomerOrder!E15+30</f>
        <v>45322</v>
      </c>
      <c r="E15" s="34">
        <f t="shared" si="1"/>
        <v>12320</v>
      </c>
      <c r="F15" s="34">
        <f>E15-OrderCost!D15</f>
        <v>6320</v>
      </c>
    </row>
    <row r="16" spans="1:6" x14ac:dyDescent="0.3">
      <c r="A16" s="12" t="s">
        <v>103</v>
      </c>
      <c r="B16" s="18">
        <f>OrderPrice!F16</f>
        <v>24080</v>
      </c>
      <c r="C16" s="13" t="str">
        <f t="shared" si="0"/>
        <v>yes</v>
      </c>
      <c r="D16" s="19">
        <f>CustomerOrder!E16+30</f>
        <v>45353</v>
      </c>
      <c r="E16" s="30">
        <f t="shared" si="1"/>
        <v>24080</v>
      </c>
      <c r="F16" s="30">
        <f>E16-OrderCost!D16</f>
        <v>11580</v>
      </c>
    </row>
    <row r="17" spans="1:6" x14ac:dyDescent="0.3">
      <c r="A17" s="15" t="s">
        <v>104</v>
      </c>
      <c r="B17" s="21">
        <f>OrderPrice!F17</f>
        <v>22400</v>
      </c>
      <c r="C17" s="16" t="str">
        <f t="shared" si="0"/>
        <v>yes</v>
      </c>
      <c r="D17" s="22">
        <f>CustomerOrder!E17+30</f>
        <v>45382</v>
      </c>
      <c r="E17" s="34">
        <f t="shared" si="1"/>
        <v>22400</v>
      </c>
      <c r="F17" s="34">
        <f>E17-OrderCost!D17</f>
        <v>12400</v>
      </c>
    </row>
    <row r="18" spans="1:6" x14ac:dyDescent="0.3">
      <c r="A18" s="12" t="s">
        <v>105</v>
      </c>
      <c r="B18" s="18">
        <f>OrderPrice!F18</f>
        <v>22680</v>
      </c>
      <c r="C18" s="13" t="str">
        <f t="shared" si="0"/>
        <v>yes</v>
      </c>
      <c r="D18" s="19">
        <f>CustomerOrder!E18+30</f>
        <v>45413</v>
      </c>
      <c r="E18" s="30">
        <f t="shared" si="1"/>
        <v>22680</v>
      </c>
      <c r="F18" s="30">
        <f>E18-OrderCost!D18</f>
        <v>11430</v>
      </c>
    </row>
    <row r="19" spans="1:6" x14ac:dyDescent="0.3">
      <c r="A19" s="15" t="s">
        <v>106</v>
      </c>
      <c r="B19" s="21">
        <f>OrderPrice!F19</f>
        <v>22680</v>
      </c>
      <c r="C19" s="16" t="str">
        <f t="shared" si="0"/>
        <v>yes</v>
      </c>
      <c r="D19" s="22">
        <f>CustomerOrder!E19+30</f>
        <v>45443</v>
      </c>
      <c r="E19" s="34">
        <f t="shared" si="1"/>
        <v>22680</v>
      </c>
      <c r="F19" s="34">
        <f>E19-OrderCost!D19</f>
        <v>11430</v>
      </c>
    </row>
    <row r="20" spans="1:6" x14ac:dyDescent="0.3">
      <c r="A20" s="12" t="s">
        <v>107</v>
      </c>
      <c r="B20" s="18">
        <f>OrderPrice!F20</f>
        <v>22680</v>
      </c>
      <c r="C20" s="13" t="str">
        <f t="shared" si="0"/>
        <v>yes</v>
      </c>
      <c r="D20" s="19">
        <f>CustomerOrder!E20+30</f>
        <v>45474</v>
      </c>
      <c r="E20" s="30">
        <f t="shared" si="1"/>
        <v>22680</v>
      </c>
      <c r="F20" s="30">
        <f>E20-OrderCost!D20</f>
        <v>11430</v>
      </c>
    </row>
    <row r="21" spans="1:6" x14ac:dyDescent="0.3">
      <c r="A21" s="15" t="s">
        <v>108</v>
      </c>
      <c r="B21" s="21">
        <f>OrderPrice!F21</f>
        <v>32400</v>
      </c>
      <c r="C21" s="16" t="str">
        <f t="shared" si="0"/>
        <v>yes</v>
      </c>
      <c r="D21" s="22">
        <f>CustomerOrder!E21+30</f>
        <v>45504</v>
      </c>
      <c r="E21" s="34">
        <f t="shared" si="1"/>
        <v>32400</v>
      </c>
      <c r="F21" s="34">
        <f>E21-OrderCost!D21</f>
        <v>17400</v>
      </c>
    </row>
    <row r="22" spans="1:6" x14ac:dyDescent="0.3">
      <c r="A22" s="12" t="s">
        <v>109</v>
      </c>
      <c r="B22" s="18">
        <f>OrderPrice!F22</f>
        <v>32400</v>
      </c>
      <c r="C22" s="13" t="str">
        <f t="shared" si="0"/>
        <v>yes</v>
      </c>
      <c r="D22" s="19">
        <f>CustomerOrder!E22+30</f>
        <v>45535</v>
      </c>
      <c r="E22" s="30">
        <f t="shared" si="1"/>
        <v>32400</v>
      </c>
      <c r="F22" s="30">
        <f>E22-OrderCost!D22</f>
        <v>17340</v>
      </c>
    </row>
    <row r="23" spans="1:6" x14ac:dyDescent="0.3">
      <c r="A23" s="15" t="s">
        <v>110</v>
      </c>
      <c r="B23" s="21">
        <f>OrderPrice!F23</f>
        <v>27000</v>
      </c>
      <c r="C23" s="16" t="str">
        <f t="shared" si="0"/>
        <v>yes</v>
      </c>
      <c r="D23" s="22">
        <f>CustomerOrder!E23+30</f>
        <v>45566</v>
      </c>
      <c r="E23" s="34">
        <f t="shared" si="1"/>
        <v>27000</v>
      </c>
      <c r="F23" s="34">
        <f>E23-OrderCost!D23</f>
        <v>14450</v>
      </c>
    </row>
    <row r="24" spans="1:6" x14ac:dyDescent="0.3">
      <c r="A24" s="12" t="s">
        <v>111</v>
      </c>
      <c r="B24" s="18">
        <f>OrderPrice!F24</f>
        <v>29155.5</v>
      </c>
      <c r="C24" s="13" t="str">
        <f t="shared" si="0"/>
        <v>yes</v>
      </c>
      <c r="D24" s="19">
        <f>CustomerOrder!E24+30</f>
        <v>45596</v>
      </c>
      <c r="E24" s="30">
        <f t="shared" si="1"/>
        <v>29155.5</v>
      </c>
      <c r="F24" s="30">
        <f>E24-OrderCost!D24</f>
        <v>15350.5</v>
      </c>
    </row>
    <row r="25" spans="1:6" x14ac:dyDescent="0.3">
      <c r="A25" s="15" t="s">
        <v>112</v>
      </c>
      <c r="B25" s="21">
        <f>OrderPrice!F25</f>
        <v>29155.5</v>
      </c>
      <c r="C25" s="16" t="str">
        <f t="shared" si="0"/>
        <v>no</v>
      </c>
      <c r="D25" s="22">
        <f>CustomerOrder!E25+30</f>
        <v>45627</v>
      </c>
      <c r="E25" s="34" t="e">
        <f t="shared" si="1"/>
        <v>#N/A</v>
      </c>
      <c r="F25" s="34" t="e">
        <f>E25-OrderCost!D25</f>
        <v>#N/A</v>
      </c>
    </row>
    <row r="26" spans="1:6" x14ac:dyDescent="0.3">
      <c r="A26" s="12" t="s">
        <v>113</v>
      </c>
      <c r="B26" s="18">
        <f>OrderPrice!F26</f>
        <v>29155.5</v>
      </c>
      <c r="C26" s="13" t="str">
        <f t="shared" si="0"/>
        <v>no</v>
      </c>
      <c r="D26" s="19">
        <f>CustomerOrder!E26+30</f>
        <v>45657</v>
      </c>
      <c r="E26" s="30" t="e">
        <f t="shared" si="1"/>
        <v>#N/A</v>
      </c>
      <c r="F26" s="30" t="e">
        <f>E26-OrderCost!D26</f>
        <v>#N/A</v>
      </c>
    </row>
    <row r="27" spans="1:6" x14ac:dyDescent="0.3">
      <c r="A27" s="15" t="s">
        <v>114</v>
      </c>
      <c r="B27" s="21">
        <f>OrderPrice!F27</f>
        <v>29155.5</v>
      </c>
      <c r="C27" s="16" t="str">
        <f t="shared" si="0"/>
        <v>no</v>
      </c>
      <c r="D27" s="22">
        <f>CustomerOrder!E27+30</f>
        <v>45688</v>
      </c>
      <c r="E27" s="34" t="e">
        <f t="shared" si="1"/>
        <v>#N/A</v>
      </c>
      <c r="F27" s="34" t="e">
        <f>E27-OrderCost!D27</f>
        <v>#N/A</v>
      </c>
    </row>
    <row r="28" spans="1:6" x14ac:dyDescent="0.3">
      <c r="A28" s="12" t="s">
        <v>115</v>
      </c>
      <c r="B28" s="18">
        <f>OrderPrice!F28</f>
        <v>2650</v>
      </c>
      <c r="C28" s="13" t="str">
        <f t="shared" si="0"/>
        <v>yes</v>
      </c>
      <c r="D28" s="19">
        <f>CustomerOrder!E28+30</f>
        <v>45169</v>
      </c>
      <c r="E28" s="30">
        <f t="shared" si="1"/>
        <v>2650</v>
      </c>
      <c r="F28" s="30">
        <f>E28-OrderCost!D28</f>
        <v>1484</v>
      </c>
    </row>
    <row r="29" spans="1:6" x14ac:dyDescent="0.3">
      <c r="A29" s="15" t="s">
        <v>116</v>
      </c>
      <c r="B29" s="21">
        <f>OrderPrice!F29</f>
        <v>3375</v>
      </c>
      <c r="C29" s="16" t="str">
        <f t="shared" si="0"/>
        <v>yes</v>
      </c>
      <c r="D29" s="22">
        <f>CustomerOrder!E29+30</f>
        <v>45200</v>
      </c>
      <c r="E29" s="34">
        <f t="shared" si="1"/>
        <v>3375</v>
      </c>
      <c r="F29" s="34">
        <f>E29-OrderCost!D29</f>
        <v>2000</v>
      </c>
    </row>
    <row r="30" spans="1:6" x14ac:dyDescent="0.3">
      <c r="A30" s="12" t="s">
        <v>117</v>
      </c>
      <c r="B30" s="18">
        <f>OrderPrice!F30</f>
        <v>14232.24</v>
      </c>
      <c r="C30" s="13" t="str">
        <f t="shared" si="0"/>
        <v>yes</v>
      </c>
      <c r="D30" s="19">
        <f>CustomerOrder!E30+30</f>
        <v>45230</v>
      </c>
      <c r="E30" s="30">
        <f t="shared" si="1"/>
        <v>14232.24</v>
      </c>
      <c r="F30" s="30">
        <f>E30-OrderCost!D30</f>
        <v>7643.24</v>
      </c>
    </row>
    <row r="31" spans="1:6" x14ac:dyDescent="0.3">
      <c r="A31" s="15" t="s">
        <v>118</v>
      </c>
      <c r="B31" s="21">
        <f>OrderPrice!F31</f>
        <v>11689.92</v>
      </c>
      <c r="C31" s="16" t="str">
        <f t="shared" si="0"/>
        <v>yes</v>
      </c>
      <c r="D31" s="22">
        <f>CustomerOrder!E31+30</f>
        <v>45261</v>
      </c>
      <c r="E31" s="34">
        <f t="shared" si="1"/>
        <v>11689.92</v>
      </c>
      <c r="F31" s="34">
        <f>E31-OrderCost!D31</f>
        <v>6277.92</v>
      </c>
    </row>
    <row r="32" spans="1:6" x14ac:dyDescent="0.3">
      <c r="A32" s="12" t="s">
        <v>119</v>
      </c>
      <c r="B32" s="18">
        <f>OrderPrice!F32</f>
        <v>13133.12</v>
      </c>
      <c r="C32" s="13" t="str">
        <f t="shared" si="0"/>
        <v>yes</v>
      </c>
      <c r="D32" s="19">
        <f>CustomerOrder!E32+30</f>
        <v>45291</v>
      </c>
      <c r="E32" s="30">
        <f t="shared" si="1"/>
        <v>13133.12</v>
      </c>
      <c r="F32" s="30">
        <f>E32-OrderCost!D32</f>
        <v>7270.1200000000008</v>
      </c>
    </row>
    <row r="33" spans="1:6" x14ac:dyDescent="0.3">
      <c r="A33" s="15" t="s">
        <v>120</v>
      </c>
      <c r="B33" s="21">
        <f>OrderPrice!F33</f>
        <v>10743.04</v>
      </c>
      <c r="C33" s="16" t="str">
        <f t="shared" si="0"/>
        <v>yes</v>
      </c>
      <c r="D33" s="22">
        <f>CustomerOrder!E33+30</f>
        <v>45322</v>
      </c>
      <c r="E33" s="34">
        <f t="shared" si="1"/>
        <v>10743.04</v>
      </c>
      <c r="F33" s="34">
        <f>E33-OrderCost!D33</f>
        <v>5947.0400000000009</v>
      </c>
    </row>
    <row r="34" spans="1:6" x14ac:dyDescent="0.3">
      <c r="A34" s="12" t="s">
        <v>121</v>
      </c>
      <c r="B34" s="18">
        <f>OrderPrice!F34</f>
        <v>28294</v>
      </c>
      <c r="C34" s="13" t="str">
        <f t="shared" si="0"/>
        <v>yes</v>
      </c>
      <c r="D34" s="19">
        <f>CustomerOrder!E34+30</f>
        <v>45353</v>
      </c>
      <c r="E34" s="30">
        <f t="shared" si="1"/>
        <v>28294</v>
      </c>
      <c r="F34" s="30">
        <f>E34-OrderCost!D34</f>
        <v>14546.5</v>
      </c>
    </row>
    <row r="35" spans="1:6" x14ac:dyDescent="0.3">
      <c r="A35" s="15" t="s">
        <v>122</v>
      </c>
      <c r="B35" s="21">
        <f>OrderPrice!F35</f>
        <v>26292</v>
      </c>
      <c r="C35" s="16" t="str">
        <f t="shared" si="0"/>
        <v>yes</v>
      </c>
      <c r="D35" s="22">
        <f>CustomerOrder!E35+30</f>
        <v>45382</v>
      </c>
      <c r="E35" s="34">
        <f t="shared" si="1"/>
        <v>26292</v>
      </c>
      <c r="F35" s="34">
        <f>E35-OrderCost!D35</f>
        <v>15305.7</v>
      </c>
    </row>
    <row r="36" spans="1:6" x14ac:dyDescent="0.3">
      <c r="A36" s="12" t="s">
        <v>123</v>
      </c>
      <c r="B36" s="18">
        <f>OrderPrice!F36</f>
        <v>22226.400000000001</v>
      </c>
      <c r="C36" s="13" t="str">
        <f t="shared" si="0"/>
        <v>yes</v>
      </c>
      <c r="D36" s="19">
        <f>CustomerOrder!E36+30</f>
        <v>45413</v>
      </c>
      <c r="E36" s="30">
        <f t="shared" si="1"/>
        <v>22226.400000000001</v>
      </c>
      <c r="F36" s="30">
        <f>E36-OrderCost!D36</f>
        <v>11907.000000000002</v>
      </c>
    </row>
    <row r="37" spans="1:6" x14ac:dyDescent="0.3">
      <c r="A37" s="15" t="s">
        <v>124</v>
      </c>
      <c r="B37" s="21">
        <f>OrderPrice!F37</f>
        <v>19177.2</v>
      </c>
      <c r="C37" s="16" t="str">
        <f t="shared" si="0"/>
        <v>yes</v>
      </c>
      <c r="D37" s="22">
        <f>CustomerOrder!E37+30</f>
        <v>45443</v>
      </c>
      <c r="E37" s="34">
        <f t="shared" si="1"/>
        <v>19177.2</v>
      </c>
      <c r="F37" s="34">
        <f>E37-OrderCost!D37</f>
        <v>10273.500000000002</v>
      </c>
    </row>
    <row r="38" spans="1:6" x14ac:dyDescent="0.3">
      <c r="A38" s="12" t="s">
        <v>125</v>
      </c>
      <c r="B38" s="18">
        <f>OrderPrice!F38</f>
        <v>22932</v>
      </c>
      <c r="C38" s="13" t="str">
        <f t="shared" si="0"/>
        <v>yes</v>
      </c>
      <c r="D38" s="19">
        <f>CustomerOrder!E38+30</f>
        <v>45474</v>
      </c>
      <c r="E38" s="30">
        <f t="shared" si="1"/>
        <v>22932</v>
      </c>
      <c r="F38" s="30">
        <f>E38-OrderCost!D38</f>
        <v>12285</v>
      </c>
    </row>
    <row r="39" spans="1:6" x14ac:dyDescent="0.3">
      <c r="A39" s="15" t="s">
        <v>126</v>
      </c>
      <c r="B39" s="21">
        <f>OrderPrice!F39</f>
        <v>34020</v>
      </c>
      <c r="C39" s="16" t="str">
        <f t="shared" si="0"/>
        <v>yes</v>
      </c>
      <c r="D39" s="22">
        <f>CustomerOrder!E39+30</f>
        <v>45504</v>
      </c>
      <c r="E39" s="34">
        <f t="shared" si="1"/>
        <v>34020</v>
      </c>
      <c r="F39" s="34">
        <f>E39-OrderCost!D39</f>
        <v>19278</v>
      </c>
    </row>
    <row r="40" spans="1:6" x14ac:dyDescent="0.3">
      <c r="A40" s="12" t="s">
        <v>127</v>
      </c>
      <c r="B40" s="18">
        <f>OrderPrice!F40</f>
        <v>32265</v>
      </c>
      <c r="C40" s="13" t="str">
        <f t="shared" si="0"/>
        <v>yes</v>
      </c>
      <c r="D40" s="19">
        <f>CustomerOrder!E40+30</f>
        <v>45535</v>
      </c>
      <c r="E40" s="30">
        <f t="shared" si="1"/>
        <v>32265</v>
      </c>
      <c r="F40" s="30">
        <f>E40-OrderCost!D40</f>
        <v>18044.5</v>
      </c>
    </row>
    <row r="41" spans="1:6" x14ac:dyDescent="0.3">
      <c r="A41" s="15" t="s">
        <v>128</v>
      </c>
      <c r="B41" s="21">
        <f>OrderPrice!F41</f>
        <v>30483</v>
      </c>
      <c r="C41" s="16" t="str">
        <f t="shared" si="0"/>
        <v>yes</v>
      </c>
      <c r="D41" s="22">
        <f>CustomerOrder!E41+30</f>
        <v>45566</v>
      </c>
      <c r="E41" s="34">
        <f t="shared" si="1"/>
        <v>30483</v>
      </c>
      <c r="F41" s="34">
        <f>E41-OrderCost!D41</f>
        <v>17047.900000000001</v>
      </c>
    </row>
    <row r="42" spans="1:6" x14ac:dyDescent="0.3">
      <c r="A42" s="12" t="s">
        <v>129</v>
      </c>
      <c r="B42" s="18">
        <f>OrderPrice!F42</f>
        <v>27220.634999999998</v>
      </c>
      <c r="C42" s="13" t="str">
        <f t="shared" si="0"/>
        <v>yes</v>
      </c>
      <c r="D42" s="19">
        <f>CustomerOrder!E42+30</f>
        <v>45596</v>
      </c>
      <c r="E42" s="30">
        <f t="shared" si="1"/>
        <v>27220.634999999998</v>
      </c>
      <c r="F42" s="30">
        <f>E42-OrderCost!D42</f>
        <v>14999.334999999997</v>
      </c>
    </row>
    <row r="43" spans="1:6" x14ac:dyDescent="0.3">
      <c r="A43" s="15" t="s">
        <v>130</v>
      </c>
      <c r="B43" s="21">
        <f>OrderPrice!F43</f>
        <v>30030.164999999997</v>
      </c>
      <c r="C43" s="16" t="str">
        <f t="shared" si="0"/>
        <v>no</v>
      </c>
      <c r="D43" s="22">
        <f>CustomerOrder!E43+30</f>
        <v>45627</v>
      </c>
      <c r="E43" s="34" t="e">
        <f t="shared" si="1"/>
        <v>#N/A</v>
      </c>
      <c r="F43" s="34" t="e">
        <f>E43-OrderCost!D43</f>
        <v>#N/A</v>
      </c>
    </row>
    <row r="44" spans="1:6" x14ac:dyDescent="0.3">
      <c r="A44" s="12" t="s">
        <v>131</v>
      </c>
      <c r="B44" s="18">
        <f>OrderPrice!F44</f>
        <v>26213.445</v>
      </c>
      <c r="C44" s="13" t="str">
        <f t="shared" si="0"/>
        <v>no</v>
      </c>
      <c r="D44" s="19">
        <f>CustomerOrder!E44+30</f>
        <v>45657</v>
      </c>
      <c r="E44" s="30" t="e">
        <f t="shared" si="1"/>
        <v>#N/A</v>
      </c>
      <c r="F44" s="30" t="e">
        <f>E44-OrderCost!D44</f>
        <v>#N/A</v>
      </c>
    </row>
    <row r="45" spans="1:6" x14ac:dyDescent="0.3">
      <c r="A45" s="15" t="s">
        <v>132</v>
      </c>
      <c r="B45" s="21">
        <f>OrderPrice!F45</f>
        <v>23589.45</v>
      </c>
      <c r="C45" s="16" t="str">
        <f t="shared" si="0"/>
        <v>no</v>
      </c>
      <c r="D45" s="22">
        <f>CustomerOrder!E45+30</f>
        <v>45688</v>
      </c>
      <c r="E45" s="34" t="e">
        <f t="shared" si="1"/>
        <v>#N/A</v>
      </c>
      <c r="F45" s="34" t="e">
        <f>E45-OrderCost!D45</f>
        <v>#N/A</v>
      </c>
    </row>
    <row r="46" spans="1:6" x14ac:dyDescent="0.3">
      <c r="A46" s="12" t="s">
        <v>133</v>
      </c>
      <c r="B46" s="18">
        <f>OrderPrice!F46</f>
        <v>2650</v>
      </c>
      <c r="C46" s="13" t="str">
        <f t="shared" si="0"/>
        <v>yes</v>
      </c>
      <c r="D46" s="19">
        <f>CustomerOrder!E46+30</f>
        <v>45169</v>
      </c>
      <c r="E46" s="30">
        <f t="shared" si="1"/>
        <v>2650</v>
      </c>
      <c r="F46" s="30">
        <f>E46-OrderCost!D46</f>
        <v>1484</v>
      </c>
    </row>
    <row r="47" spans="1:6" x14ac:dyDescent="0.3">
      <c r="A47" s="15" t="s">
        <v>134</v>
      </c>
      <c r="B47" s="21">
        <f>OrderPrice!F47</f>
        <v>2916</v>
      </c>
      <c r="C47" s="16" t="str">
        <f t="shared" si="0"/>
        <v>yes</v>
      </c>
      <c r="D47" s="22">
        <f>CustomerOrder!E47+30</f>
        <v>45200</v>
      </c>
      <c r="E47" s="34">
        <f t="shared" si="1"/>
        <v>2916</v>
      </c>
      <c r="F47" s="34">
        <f>E47-OrderCost!D47</f>
        <v>1728</v>
      </c>
    </row>
    <row r="48" spans="1:6" x14ac:dyDescent="0.3">
      <c r="A48" s="12" t="s">
        <v>135</v>
      </c>
      <c r="B48" s="18">
        <f>OrderPrice!F48</f>
        <v>14683.68</v>
      </c>
      <c r="C48" s="13" t="str">
        <f t="shared" si="0"/>
        <v>yes</v>
      </c>
      <c r="D48" s="19">
        <f>CustomerOrder!E48+30</f>
        <v>45230</v>
      </c>
      <c r="E48" s="30">
        <f t="shared" si="1"/>
        <v>14683.68</v>
      </c>
      <c r="F48" s="30">
        <f>E48-OrderCost!D48</f>
        <v>7885.68</v>
      </c>
    </row>
    <row r="49" spans="1:6" x14ac:dyDescent="0.3">
      <c r="A49" s="15" t="s">
        <v>136</v>
      </c>
      <c r="B49" s="21">
        <f>OrderPrice!F49</f>
        <v>12806.64</v>
      </c>
      <c r="C49" s="16" t="str">
        <f t="shared" si="0"/>
        <v>yes</v>
      </c>
      <c r="D49" s="22">
        <f>CustomerOrder!E49+30</f>
        <v>45261</v>
      </c>
      <c r="E49" s="34">
        <f t="shared" si="1"/>
        <v>12806.64</v>
      </c>
      <c r="F49" s="34">
        <f>E49-OrderCost!D49</f>
        <v>6877.6399999999994</v>
      </c>
    </row>
    <row r="50" spans="1:6" x14ac:dyDescent="0.3">
      <c r="A50" s="12" t="s">
        <v>137</v>
      </c>
      <c r="B50" s="18">
        <f>OrderPrice!F50</f>
        <v>14143.36</v>
      </c>
      <c r="C50" s="13" t="str">
        <f t="shared" si="0"/>
        <v>yes</v>
      </c>
      <c r="D50" s="19">
        <f>CustomerOrder!E50+30</f>
        <v>45291</v>
      </c>
      <c r="E50" s="30">
        <f t="shared" si="1"/>
        <v>14143.36</v>
      </c>
      <c r="F50" s="30">
        <f>E50-OrderCost!D50</f>
        <v>7829.3600000000006</v>
      </c>
    </row>
    <row r="51" spans="1:6" x14ac:dyDescent="0.3">
      <c r="A51" s="15" t="s">
        <v>138</v>
      </c>
      <c r="B51" s="21">
        <f>OrderPrice!F51</f>
        <v>11950.4</v>
      </c>
      <c r="C51" s="16" t="str">
        <f t="shared" si="0"/>
        <v>yes</v>
      </c>
      <c r="D51" s="22">
        <f>CustomerOrder!E51+30</f>
        <v>45322</v>
      </c>
      <c r="E51" s="34">
        <f t="shared" si="1"/>
        <v>11950.4</v>
      </c>
      <c r="F51" s="34">
        <f>E51-OrderCost!D51</f>
        <v>6615.4</v>
      </c>
    </row>
    <row r="52" spans="1:6" x14ac:dyDescent="0.3">
      <c r="A52" s="12" t="s">
        <v>139</v>
      </c>
      <c r="B52" s="18">
        <f>OrderPrice!F52</f>
        <v>25284</v>
      </c>
      <c r="C52" s="13" t="str">
        <f t="shared" si="0"/>
        <v>yes</v>
      </c>
      <c r="D52" s="19">
        <f>CustomerOrder!E52+30</f>
        <v>45353</v>
      </c>
      <c r="E52" s="30">
        <f t="shared" si="1"/>
        <v>25284</v>
      </c>
      <c r="F52" s="30">
        <f>E52-OrderCost!D52</f>
        <v>13419</v>
      </c>
    </row>
    <row r="53" spans="1:6" x14ac:dyDescent="0.3">
      <c r="A53" s="15" t="s">
        <v>140</v>
      </c>
      <c r="B53" s="21">
        <f>OrderPrice!F53</f>
        <v>28112</v>
      </c>
      <c r="C53" s="16" t="str">
        <f t="shared" si="0"/>
        <v>yes</v>
      </c>
      <c r="D53" s="22">
        <f>CustomerOrder!E53+30</f>
        <v>45382</v>
      </c>
      <c r="E53" s="34">
        <f t="shared" si="1"/>
        <v>28112</v>
      </c>
      <c r="F53" s="34">
        <f>E53-OrderCost!D53</f>
        <v>16766.8</v>
      </c>
    </row>
    <row r="54" spans="1:6" x14ac:dyDescent="0.3">
      <c r="A54" s="12" t="s">
        <v>141</v>
      </c>
      <c r="B54" s="18">
        <f>OrderPrice!F54</f>
        <v>24066</v>
      </c>
      <c r="C54" s="13" t="str">
        <f t="shared" si="0"/>
        <v>yes</v>
      </c>
      <c r="D54" s="19">
        <f>CustomerOrder!E54+30</f>
        <v>45413</v>
      </c>
      <c r="E54" s="30">
        <f t="shared" si="1"/>
        <v>24066</v>
      </c>
      <c r="F54" s="30">
        <f>E54-OrderCost!D54</f>
        <v>13274.5</v>
      </c>
    </row>
    <row r="55" spans="1:6" x14ac:dyDescent="0.3">
      <c r="A55" s="15" t="s">
        <v>142</v>
      </c>
      <c r="B55" s="21">
        <f>OrderPrice!F55</f>
        <v>17136</v>
      </c>
      <c r="C55" s="16" t="str">
        <f t="shared" si="0"/>
        <v>yes</v>
      </c>
      <c r="D55" s="22">
        <f>CustomerOrder!E55+30</f>
        <v>45443</v>
      </c>
      <c r="E55" s="34">
        <f t="shared" si="1"/>
        <v>17136</v>
      </c>
      <c r="F55" s="34">
        <f>E55-OrderCost!D55</f>
        <v>9452</v>
      </c>
    </row>
    <row r="56" spans="1:6" x14ac:dyDescent="0.3">
      <c r="A56" s="12" t="s">
        <v>143</v>
      </c>
      <c r="B56" s="18">
        <f>OrderPrice!F56</f>
        <v>24696</v>
      </c>
      <c r="C56" s="13" t="str">
        <f t="shared" si="0"/>
        <v>yes</v>
      </c>
      <c r="D56" s="19">
        <f>CustomerOrder!E56+30</f>
        <v>45474</v>
      </c>
      <c r="E56" s="30">
        <f t="shared" si="1"/>
        <v>24696</v>
      </c>
      <c r="F56" s="30">
        <f>E56-OrderCost!D56</f>
        <v>13622</v>
      </c>
    </row>
    <row r="57" spans="1:6" x14ac:dyDescent="0.3">
      <c r="A57" s="15" t="s">
        <v>144</v>
      </c>
      <c r="B57" s="21">
        <f>OrderPrice!F57</f>
        <v>27783</v>
      </c>
      <c r="C57" s="16" t="str">
        <f t="shared" si="0"/>
        <v>yes</v>
      </c>
      <c r="D57" s="22">
        <f>CustomerOrder!E57+30</f>
        <v>45504</v>
      </c>
      <c r="E57" s="34">
        <f t="shared" si="1"/>
        <v>27783</v>
      </c>
      <c r="F57" s="34">
        <f>E57-OrderCost!D57</f>
        <v>16155.3</v>
      </c>
    </row>
    <row r="58" spans="1:6" x14ac:dyDescent="0.3">
      <c r="A58" s="12" t="s">
        <v>145</v>
      </c>
      <c r="B58" s="18">
        <f>OrderPrice!F58</f>
        <v>31374</v>
      </c>
      <c r="C58" s="13" t="str">
        <f t="shared" si="0"/>
        <v>yes</v>
      </c>
      <c r="D58" s="19">
        <f>CustomerOrder!E58+30</f>
        <v>45535</v>
      </c>
      <c r="E58" s="30">
        <f t="shared" si="1"/>
        <v>31374</v>
      </c>
      <c r="F58" s="30">
        <f>E58-OrderCost!D58</f>
        <v>18011</v>
      </c>
    </row>
    <row r="59" spans="1:6" x14ac:dyDescent="0.3">
      <c r="A59" s="15" t="s">
        <v>146</v>
      </c>
      <c r="B59" s="21">
        <f>OrderPrice!F59</f>
        <v>34776</v>
      </c>
      <c r="C59" s="16" t="str">
        <f t="shared" si="0"/>
        <v>yes</v>
      </c>
      <c r="D59" s="22">
        <f>CustomerOrder!E59+30</f>
        <v>45566</v>
      </c>
      <c r="E59" s="34">
        <f t="shared" si="1"/>
        <v>34776</v>
      </c>
      <c r="F59" s="34">
        <f>E59-OrderCost!D59</f>
        <v>19964</v>
      </c>
    </row>
    <row r="60" spans="1:6" x14ac:dyDescent="0.3">
      <c r="A60" s="12" t="s">
        <v>147</v>
      </c>
      <c r="B60" s="18">
        <f>OrderPrice!F60</f>
        <v>24358.094999999998</v>
      </c>
      <c r="C60" s="13" t="str">
        <f t="shared" si="0"/>
        <v>yes</v>
      </c>
      <c r="D60" s="19">
        <f>CustomerOrder!E60+30</f>
        <v>45596</v>
      </c>
      <c r="E60" s="30">
        <f t="shared" si="1"/>
        <v>24358.094999999998</v>
      </c>
      <c r="F60" s="30">
        <f>E60-OrderCost!D60</f>
        <v>13789.594999999998</v>
      </c>
    </row>
    <row r="61" spans="1:6" x14ac:dyDescent="0.3">
      <c r="A61" s="15" t="s">
        <v>148</v>
      </c>
      <c r="B61" s="21">
        <f>OrderPrice!F61</f>
        <v>26319.464999999997</v>
      </c>
      <c r="C61" s="16" t="str">
        <f t="shared" si="0"/>
        <v>no</v>
      </c>
      <c r="D61" s="22">
        <f>CustomerOrder!E61+30</f>
        <v>45627</v>
      </c>
      <c r="E61" s="34" t="e">
        <f t="shared" si="1"/>
        <v>#N/A</v>
      </c>
      <c r="F61" s="34" t="e">
        <f>E61-OrderCost!D61</f>
        <v>#N/A</v>
      </c>
    </row>
    <row r="62" spans="1:6" x14ac:dyDescent="0.3">
      <c r="A62" s="12" t="s">
        <v>149</v>
      </c>
      <c r="B62" s="18">
        <f>OrderPrice!F62</f>
        <v>30189.195</v>
      </c>
      <c r="C62" s="13" t="str">
        <f t="shared" si="0"/>
        <v>no</v>
      </c>
      <c r="D62" s="19">
        <f>CustomerOrder!E62+30</f>
        <v>45657</v>
      </c>
      <c r="E62" s="30" t="e">
        <f t="shared" si="1"/>
        <v>#N/A</v>
      </c>
      <c r="F62" s="30" t="e">
        <f>E62-OrderCost!D62</f>
        <v>#N/A</v>
      </c>
    </row>
    <row r="63" spans="1:6" x14ac:dyDescent="0.3">
      <c r="A63" s="15" t="s">
        <v>150</v>
      </c>
      <c r="B63" s="21">
        <f>OrderPrice!F63</f>
        <v>18977.579999999998</v>
      </c>
      <c r="C63" s="16" t="str">
        <f t="shared" si="0"/>
        <v>no</v>
      </c>
      <c r="D63" s="22">
        <f>CustomerOrder!E63+30</f>
        <v>45688</v>
      </c>
      <c r="E63" s="34" t="e">
        <f t="shared" si="1"/>
        <v>#N/A</v>
      </c>
      <c r="F63" s="34" t="e">
        <f>E63-OrderCost!D63</f>
        <v>#N/A</v>
      </c>
    </row>
    <row r="64" spans="1:6" x14ac:dyDescent="0.3">
      <c r="A64" s="12" t="s">
        <v>151</v>
      </c>
      <c r="B64" s="18">
        <f>OrderPrice!F64</f>
        <v>3375</v>
      </c>
      <c r="C64" s="13" t="str">
        <f t="shared" si="0"/>
        <v>yes</v>
      </c>
      <c r="D64" s="19">
        <f>CustomerOrder!E64+30</f>
        <v>45169</v>
      </c>
      <c r="E64" s="30">
        <f t="shared" si="1"/>
        <v>3375</v>
      </c>
      <c r="F64" s="30">
        <f>E64-OrderCost!D64</f>
        <v>1755</v>
      </c>
    </row>
    <row r="65" spans="1:6" x14ac:dyDescent="0.3">
      <c r="A65" s="15" t="s">
        <v>152</v>
      </c>
      <c r="B65" s="21">
        <f>OrderPrice!F65</f>
        <v>3483</v>
      </c>
      <c r="C65" s="16" t="str">
        <f t="shared" si="0"/>
        <v>yes</v>
      </c>
      <c r="D65" s="22">
        <f>CustomerOrder!E65+30</f>
        <v>45200</v>
      </c>
      <c r="E65" s="34">
        <f t="shared" si="1"/>
        <v>3483</v>
      </c>
      <c r="F65" s="34">
        <f>E65-OrderCost!D65</f>
        <v>1935</v>
      </c>
    </row>
    <row r="66" spans="1:6" x14ac:dyDescent="0.3">
      <c r="A66" s="12" t="s">
        <v>153</v>
      </c>
      <c r="B66" s="18">
        <f>OrderPrice!F66</f>
        <v>18128.88</v>
      </c>
      <c r="C66" s="13" t="str">
        <f t="shared" ref="C66:C129" si="2">IF(D66&lt;=INT("30/11/2024"),"yes","no")</f>
        <v>yes</v>
      </c>
      <c r="D66" s="19">
        <f>CustomerOrder!E66+30</f>
        <v>45230</v>
      </c>
      <c r="E66" s="30">
        <f t="shared" si="1"/>
        <v>18128.88</v>
      </c>
      <c r="F66" s="30">
        <f>E66-OrderCost!D66</f>
        <v>8972.880000000001</v>
      </c>
    </row>
    <row r="67" spans="1:6" x14ac:dyDescent="0.3">
      <c r="A67" s="15" t="s">
        <v>154</v>
      </c>
      <c r="B67" s="21">
        <f>OrderPrice!F67</f>
        <v>13543.2</v>
      </c>
      <c r="C67" s="16" t="str">
        <f t="shared" si="2"/>
        <v>yes</v>
      </c>
      <c r="D67" s="22">
        <f>CustomerOrder!E67+30</f>
        <v>45261</v>
      </c>
      <c r="E67" s="34">
        <f t="shared" ref="E67:E130" si="3">IF(C67="yes",B67,NA())</f>
        <v>13543.2</v>
      </c>
      <c r="F67" s="34">
        <f>E67-OrderCost!D67</f>
        <v>6703.2000000000007</v>
      </c>
    </row>
    <row r="68" spans="1:6" x14ac:dyDescent="0.3">
      <c r="A68" s="12" t="s">
        <v>155</v>
      </c>
      <c r="B68" s="18">
        <f>OrderPrice!F68</f>
        <v>17050.88</v>
      </c>
      <c r="C68" s="13" t="str">
        <f t="shared" si="2"/>
        <v>yes</v>
      </c>
      <c r="D68" s="19">
        <f>CustomerOrder!E68+30</f>
        <v>45291</v>
      </c>
      <c r="E68" s="30">
        <f t="shared" si="3"/>
        <v>17050.88</v>
      </c>
      <c r="F68" s="30">
        <f>E68-OrderCost!D68</f>
        <v>8746.880000000001</v>
      </c>
    </row>
    <row r="69" spans="1:6" x14ac:dyDescent="0.3">
      <c r="A69" s="15" t="s">
        <v>156</v>
      </c>
      <c r="B69" s="21">
        <f>OrderPrice!F69</f>
        <v>12246.08</v>
      </c>
      <c r="C69" s="16" t="str">
        <f t="shared" si="2"/>
        <v>yes</v>
      </c>
      <c r="D69" s="22">
        <f>CustomerOrder!E69+30</f>
        <v>45322</v>
      </c>
      <c r="E69" s="34">
        <f t="shared" si="3"/>
        <v>12246.08</v>
      </c>
      <c r="F69" s="34">
        <f>E69-OrderCost!D69</f>
        <v>6282.08</v>
      </c>
    </row>
    <row r="70" spans="1:6" x14ac:dyDescent="0.3">
      <c r="A70" s="12" t="s">
        <v>157</v>
      </c>
      <c r="B70" s="18">
        <f>OrderPrice!F70</f>
        <v>29955.52</v>
      </c>
      <c r="C70" s="13" t="str">
        <f t="shared" si="2"/>
        <v>yes</v>
      </c>
      <c r="D70" s="19">
        <f>CustomerOrder!E70+30</f>
        <v>45353</v>
      </c>
      <c r="E70" s="30">
        <f t="shared" si="3"/>
        <v>29955.52</v>
      </c>
      <c r="F70" s="30">
        <f>E70-OrderCost!D70</f>
        <v>16271.52</v>
      </c>
    </row>
    <row r="71" spans="1:6" x14ac:dyDescent="0.3">
      <c r="A71" s="15" t="s">
        <v>158</v>
      </c>
      <c r="B71" s="21">
        <f>OrderPrice!F71</f>
        <v>35812</v>
      </c>
      <c r="C71" s="16" t="str">
        <f t="shared" si="2"/>
        <v>yes</v>
      </c>
      <c r="D71" s="22">
        <f>CustomerOrder!E71+30</f>
        <v>45382</v>
      </c>
      <c r="E71" s="34">
        <f t="shared" si="3"/>
        <v>35812</v>
      </c>
      <c r="F71" s="34">
        <f>E71-OrderCost!D71</f>
        <v>21743</v>
      </c>
    </row>
    <row r="72" spans="1:6" x14ac:dyDescent="0.3">
      <c r="A72" s="12" t="s">
        <v>159</v>
      </c>
      <c r="B72" s="18">
        <f>OrderPrice!F72</f>
        <v>29559.599999999999</v>
      </c>
      <c r="C72" s="13" t="str">
        <f t="shared" si="2"/>
        <v>yes</v>
      </c>
      <c r="D72" s="19">
        <f>CustomerOrder!E72+30</f>
        <v>45413</v>
      </c>
      <c r="E72" s="30">
        <f t="shared" si="3"/>
        <v>29559.599999999999</v>
      </c>
      <c r="F72" s="30">
        <f>E72-OrderCost!D72</f>
        <v>16656.599999999999</v>
      </c>
    </row>
    <row r="73" spans="1:6" x14ac:dyDescent="0.3">
      <c r="A73" s="15" t="s">
        <v>160</v>
      </c>
      <c r="B73" s="21">
        <f>OrderPrice!F73</f>
        <v>20311.2</v>
      </c>
      <c r="C73" s="16" t="str">
        <f t="shared" si="2"/>
        <v>yes</v>
      </c>
      <c r="D73" s="22">
        <f>CustomerOrder!E73+30</f>
        <v>45443</v>
      </c>
      <c r="E73" s="34">
        <f t="shared" si="3"/>
        <v>20311.2</v>
      </c>
      <c r="F73" s="34">
        <f>E73-OrderCost!D73</f>
        <v>11445.2</v>
      </c>
    </row>
    <row r="74" spans="1:6" x14ac:dyDescent="0.3">
      <c r="A74" s="12" t="s">
        <v>161</v>
      </c>
      <c r="B74" s="18">
        <f>OrderPrice!F74</f>
        <v>24948</v>
      </c>
      <c r="C74" s="13" t="str">
        <f t="shared" si="2"/>
        <v>yes</v>
      </c>
      <c r="D74" s="19">
        <f>CustomerOrder!E74+30</f>
        <v>45474</v>
      </c>
      <c r="E74" s="30">
        <f t="shared" si="3"/>
        <v>24948</v>
      </c>
      <c r="F74" s="30">
        <f>E74-OrderCost!D74</f>
        <v>14058</v>
      </c>
    </row>
    <row r="75" spans="1:6" x14ac:dyDescent="0.3">
      <c r="A75" s="15" t="s">
        <v>162</v>
      </c>
      <c r="B75" s="21">
        <f>OrderPrice!F75</f>
        <v>35748</v>
      </c>
      <c r="C75" s="16" t="str">
        <f t="shared" si="2"/>
        <v>yes</v>
      </c>
      <c r="D75" s="22">
        <f>CustomerOrder!E75+30</f>
        <v>45504</v>
      </c>
      <c r="E75" s="34">
        <f t="shared" si="3"/>
        <v>35748</v>
      </c>
      <c r="F75" s="34">
        <f>E75-OrderCost!D75</f>
        <v>21184</v>
      </c>
    </row>
    <row r="76" spans="1:6" x14ac:dyDescent="0.3">
      <c r="A76" s="12" t="s">
        <v>163</v>
      </c>
      <c r="B76" s="18">
        <f>OrderPrice!F76</f>
        <v>36450</v>
      </c>
      <c r="C76" s="13" t="str">
        <f t="shared" si="2"/>
        <v>yes</v>
      </c>
      <c r="D76" s="19">
        <f>CustomerOrder!E76+30</f>
        <v>45535</v>
      </c>
      <c r="E76" s="30">
        <f t="shared" si="3"/>
        <v>36450</v>
      </c>
      <c r="F76" s="30">
        <f>E76-OrderCost!D76</f>
        <v>20520</v>
      </c>
    </row>
    <row r="77" spans="1:6" x14ac:dyDescent="0.3">
      <c r="A77" s="15" t="s">
        <v>164</v>
      </c>
      <c r="B77" s="21">
        <f>OrderPrice!F77</f>
        <v>38259</v>
      </c>
      <c r="C77" s="16" t="str">
        <f t="shared" si="2"/>
        <v>yes</v>
      </c>
      <c r="D77" s="22">
        <f>CustomerOrder!E77+30</f>
        <v>45566</v>
      </c>
      <c r="E77" s="34">
        <f t="shared" si="3"/>
        <v>38259</v>
      </c>
      <c r="F77" s="34">
        <f>E77-OrderCost!D77</f>
        <v>21538.399999999998</v>
      </c>
    </row>
    <row r="78" spans="1:6" x14ac:dyDescent="0.3">
      <c r="A78" s="12" t="s">
        <v>165</v>
      </c>
      <c r="B78" s="18">
        <f>OrderPrice!F78</f>
        <v>29288.025000000001</v>
      </c>
      <c r="C78" s="13" t="str">
        <f t="shared" si="2"/>
        <v>yes</v>
      </c>
      <c r="D78" s="19">
        <f>CustomerOrder!E78+30</f>
        <v>45596</v>
      </c>
      <c r="E78" s="30">
        <f t="shared" si="3"/>
        <v>29288.025000000001</v>
      </c>
      <c r="F78" s="30">
        <f>E78-OrderCost!D78</f>
        <v>16249.025000000001</v>
      </c>
    </row>
    <row r="79" spans="1:6" x14ac:dyDescent="0.3">
      <c r="A79" s="15" t="s">
        <v>166</v>
      </c>
      <c r="B79" s="21">
        <f>OrderPrice!F79</f>
        <v>29367.539999999997</v>
      </c>
      <c r="C79" s="16" t="str">
        <f t="shared" si="2"/>
        <v>no</v>
      </c>
      <c r="D79" s="22">
        <f>CustomerOrder!E79+30</f>
        <v>45627</v>
      </c>
      <c r="E79" s="34" t="e">
        <f t="shared" si="3"/>
        <v>#N/A</v>
      </c>
      <c r="F79" s="34" t="e">
        <f>E79-OrderCost!D79</f>
        <v>#N/A</v>
      </c>
    </row>
    <row r="80" spans="1:6" x14ac:dyDescent="0.3">
      <c r="A80" s="12" t="s">
        <v>167</v>
      </c>
      <c r="B80" s="18">
        <f>OrderPrice!F80</f>
        <v>32945.714999999997</v>
      </c>
      <c r="C80" s="13" t="str">
        <f t="shared" si="2"/>
        <v>no</v>
      </c>
      <c r="D80" s="19">
        <f>CustomerOrder!E80+30</f>
        <v>45657</v>
      </c>
      <c r="E80" s="30" t="e">
        <f t="shared" si="3"/>
        <v>#N/A</v>
      </c>
      <c r="F80" s="30" t="e">
        <f>E80-OrderCost!D80</f>
        <v>#N/A</v>
      </c>
    </row>
    <row r="81" spans="1:6" x14ac:dyDescent="0.3">
      <c r="A81" s="15" t="s">
        <v>168</v>
      </c>
      <c r="B81" s="21">
        <f>OrderPrice!F81</f>
        <v>21204</v>
      </c>
      <c r="C81" s="16" t="str">
        <f t="shared" si="2"/>
        <v>no</v>
      </c>
      <c r="D81" s="22">
        <f>CustomerOrder!E81+30</f>
        <v>45688</v>
      </c>
      <c r="E81" s="34" t="e">
        <f t="shared" si="3"/>
        <v>#N/A</v>
      </c>
      <c r="F81" s="34" t="e">
        <f>E81-OrderCost!D81</f>
        <v>#N/A</v>
      </c>
    </row>
    <row r="82" spans="1:6" x14ac:dyDescent="0.3">
      <c r="A82" s="12" t="s">
        <v>169</v>
      </c>
      <c r="B82" s="18">
        <f>OrderPrice!F82</f>
        <v>27367.200000000001</v>
      </c>
      <c r="C82" s="13" t="str">
        <f t="shared" si="2"/>
        <v>yes</v>
      </c>
      <c r="D82" s="19">
        <f>CustomerOrder!E82+30</f>
        <v>45474</v>
      </c>
      <c r="E82" s="30">
        <f t="shared" si="3"/>
        <v>27367.200000000001</v>
      </c>
      <c r="F82" s="30">
        <f>E82-OrderCost!D82</f>
        <v>12814.800000000001</v>
      </c>
    </row>
    <row r="83" spans="1:6" x14ac:dyDescent="0.3">
      <c r="A83" s="15" t="s">
        <v>170</v>
      </c>
      <c r="B83" s="21">
        <f>OrderPrice!F83</f>
        <v>36477</v>
      </c>
      <c r="C83" s="16" t="str">
        <f t="shared" si="2"/>
        <v>yes</v>
      </c>
      <c r="D83" s="22">
        <f>CustomerOrder!E83+30</f>
        <v>45504</v>
      </c>
      <c r="E83" s="34">
        <f t="shared" si="3"/>
        <v>36477</v>
      </c>
      <c r="F83" s="34">
        <f>E83-OrderCost!D83</f>
        <v>18373.599999999999</v>
      </c>
    </row>
    <row r="84" spans="1:6" x14ac:dyDescent="0.3">
      <c r="A84" s="12" t="s">
        <v>171</v>
      </c>
      <c r="B84" s="18">
        <f>OrderPrice!F84</f>
        <v>39393</v>
      </c>
      <c r="C84" s="13" t="str">
        <f t="shared" si="2"/>
        <v>yes</v>
      </c>
      <c r="D84" s="19">
        <f>CustomerOrder!E84+30</f>
        <v>45535</v>
      </c>
      <c r="E84" s="30">
        <f t="shared" si="3"/>
        <v>39393</v>
      </c>
      <c r="F84" s="30">
        <f>E84-OrderCost!D84</f>
        <v>19550.600000000002</v>
      </c>
    </row>
    <row r="85" spans="1:6" x14ac:dyDescent="0.3">
      <c r="A85" s="15" t="s">
        <v>172</v>
      </c>
      <c r="B85" s="21">
        <f>OrderPrice!F85</f>
        <v>35910</v>
      </c>
      <c r="C85" s="16" t="str">
        <f t="shared" si="2"/>
        <v>yes</v>
      </c>
      <c r="D85" s="22">
        <f>CustomerOrder!E85+30</f>
        <v>45566</v>
      </c>
      <c r="E85" s="34">
        <f t="shared" si="3"/>
        <v>35910</v>
      </c>
      <c r="F85" s="34">
        <f>E85-OrderCost!D85</f>
        <v>17822</v>
      </c>
    </row>
    <row r="86" spans="1:6" x14ac:dyDescent="0.3">
      <c r="A86" s="12" t="s">
        <v>173</v>
      </c>
      <c r="B86" s="18">
        <f>OrderPrice!F86</f>
        <v>29049.479999999996</v>
      </c>
      <c r="C86" s="13" t="str">
        <f t="shared" si="2"/>
        <v>yes</v>
      </c>
      <c r="D86" s="19">
        <f>CustomerOrder!E86+30</f>
        <v>45596</v>
      </c>
      <c r="E86" s="30">
        <f t="shared" si="3"/>
        <v>29049.479999999996</v>
      </c>
      <c r="F86" s="30">
        <f>E86-OrderCost!D86</f>
        <v>14143.879999999996</v>
      </c>
    </row>
    <row r="87" spans="1:6" x14ac:dyDescent="0.3">
      <c r="A87" s="15" t="s">
        <v>174</v>
      </c>
      <c r="B87" s="21">
        <f>OrderPrice!F87</f>
        <v>30878.325000000001</v>
      </c>
      <c r="C87" s="16" t="str">
        <f t="shared" si="2"/>
        <v>no</v>
      </c>
      <c r="D87" s="22">
        <f>CustomerOrder!E87+30</f>
        <v>45627</v>
      </c>
      <c r="E87" s="34" t="e">
        <f t="shared" si="3"/>
        <v>#N/A</v>
      </c>
      <c r="F87" s="34" t="e">
        <f>E87-OrderCost!D87</f>
        <v>#N/A</v>
      </c>
    </row>
    <row r="88" spans="1:6" x14ac:dyDescent="0.3">
      <c r="A88" s="12" t="s">
        <v>175</v>
      </c>
      <c r="B88" s="18">
        <f>OrderPrice!F88</f>
        <v>35039.609999999993</v>
      </c>
      <c r="C88" s="13" t="str">
        <f t="shared" si="2"/>
        <v>no</v>
      </c>
      <c r="D88" s="19">
        <f>CustomerOrder!E88+30</f>
        <v>45657</v>
      </c>
      <c r="E88" s="30" t="e">
        <f t="shared" si="3"/>
        <v>#N/A</v>
      </c>
      <c r="F88" s="30" t="e">
        <f>E88-OrderCost!D88</f>
        <v>#N/A</v>
      </c>
    </row>
    <row r="89" spans="1:6" x14ac:dyDescent="0.3">
      <c r="A89" s="15" t="s">
        <v>176</v>
      </c>
      <c r="B89" s="21">
        <f>OrderPrice!F89</f>
        <v>19587.195</v>
      </c>
      <c r="C89" s="16" t="str">
        <f t="shared" si="2"/>
        <v>no</v>
      </c>
      <c r="D89" s="22">
        <f>CustomerOrder!E89+30</f>
        <v>45688</v>
      </c>
      <c r="E89" s="34" t="e">
        <f t="shared" si="3"/>
        <v>#N/A</v>
      </c>
      <c r="F89" s="34" t="e">
        <f>E89-OrderCost!D89</f>
        <v>#N/A</v>
      </c>
    </row>
    <row r="90" spans="1:6" x14ac:dyDescent="0.3">
      <c r="A90" s="12" t="s">
        <v>177</v>
      </c>
      <c r="B90" s="18">
        <f>OrderPrice!F90</f>
        <v>1327.5</v>
      </c>
      <c r="C90" s="13" t="str">
        <f t="shared" si="2"/>
        <v>yes</v>
      </c>
      <c r="D90" s="19">
        <f>CustomerOrder!E90+30</f>
        <v>45138</v>
      </c>
      <c r="E90" s="30">
        <f t="shared" si="3"/>
        <v>1327.5</v>
      </c>
      <c r="F90" s="30">
        <f>E90-OrderCost!D90</f>
        <v>619.5</v>
      </c>
    </row>
    <row r="91" spans="1:6" x14ac:dyDescent="0.3">
      <c r="A91" s="15" t="s">
        <v>178</v>
      </c>
      <c r="B91" s="21">
        <f>OrderPrice!F91</f>
        <v>1192.5</v>
      </c>
      <c r="C91" s="16" t="str">
        <f t="shared" si="2"/>
        <v>yes</v>
      </c>
      <c r="D91" s="22">
        <f>CustomerOrder!E91+30</f>
        <v>45138</v>
      </c>
      <c r="E91" s="34">
        <f t="shared" si="3"/>
        <v>1192.5</v>
      </c>
      <c r="F91" s="34">
        <f>E91-OrderCost!D91</f>
        <v>662.5</v>
      </c>
    </row>
    <row r="92" spans="1:6" x14ac:dyDescent="0.3">
      <c r="A92" s="12" t="s">
        <v>179</v>
      </c>
      <c r="B92" s="18">
        <f>OrderPrice!F92</f>
        <v>1642.5</v>
      </c>
      <c r="C92" s="13" t="str">
        <f t="shared" si="2"/>
        <v>yes</v>
      </c>
      <c r="D92" s="19">
        <f>CustomerOrder!E92+30</f>
        <v>45138</v>
      </c>
      <c r="E92" s="30">
        <f t="shared" si="3"/>
        <v>1642.5</v>
      </c>
      <c r="F92" s="30">
        <f>E92-OrderCost!D92</f>
        <v>912.5</v>
      </c>
    </row>
    <row r="93" spans="1:6" x14ac:dyDescent="0.3">
      <c r="A93" s="15" t="s">
        <v>180</v>
      </c>
      <c r="B93" s="21">
        <f>OrderPrice!F93</f>
        <v>1350</v>
      </c>
      <c r="C93" s="16" t="str">
        <f t="shared" si="2"/>
        <v>yes</v>
      </c>
      <c r="D93" s="22">
        <f>CustomerOrder!E93+30</f>
        <v>45169</v>
      </c>
      <c r="E93" s="34">
        <f t="shared" si="3"/>
        <v>1350</v>
      </c>
      <c r="F93" s="34">
        <f>E93-OrderCost!D93</f>
        <v>702</v>
      </c>
    </row>
    <row r="94" spans="1:6" x14ac:dyDescent="0.3">
      <c r="A94" s="12" t="s">
        <v>181</v>
      </c>
      <c r="B94" s="18">
        <f>OrderPrice!F94</f>
        <v>1782</v>
      </c>
      <c r="C94" s="13" t="str">
        <f t="shared" si="2"/>
        <v>yes</v>
      </c>
      <c r="D94" s="19">
        <f>CustomerOrder!E94+30</f>
        <v>45200</v>
      </c>
      <c r="E94" s="30">
        <f t="shared" si="3"/>
        <v>1782</v>
      </c>
      <c r="F94" s="30">
        <f>E94-OrderCost!D94</f>
        <v>990</v>
      </c>
    </row>
    <row r="95" spans="1:6" x14ac:dyDescent="0.3">
      <c r="A95" s="15" t="s">
        <v>182</v>
      </c>
      <c r="B95" s="21">
        <f>OrderPrice!F95</f>
        <v>8125.92</v>
      </c>
      <c r="C95" s="16" t="str">
        <f t="shared" si="2"/>
        <v>yes</v>
      </c>
      <c r="D95" s="22">
        <f>CustomerOrder!E95+30</f>
        <v>45230</v>
      </c>
      <c r="E95" s="34">
        <f t="shared" si="3"/>
        <v>8125.92</v>
      </c>
      <c r="F95" s="34">
        <f>E95-OrderCost!D95</f>
        <v>4021.92</v>
      </c>
    </row>
    <row r="96" spans="1:6" x14ac:dyDescent="0.3">
      <c r="A96" s="12" t="s">
        <v>183</v>
      </c>
      <c r="B96" s="18">
        <f>OrderPrice!F96</f>
        <v>7151.76</v>
      </c>
      <c r="C96" s="13" t="str">
        <f t="shared" si="2"/>
        <v>yes</v>
      </c>
      <c r="D96" s="19">
        <f>CustomerOrder!E96+30</f>
        <v>45261</v>
      </c>
      <c r="E96" s="30">
        <f t="shared" si="3"/>
        <v>7151.76</v>
      </c>
      <c r="F96" s="30">
        <f>E96-OrderCost!D96</f>
        <v>3539.76</v>
      </c>
    </row>
    <row r="97" spans="1:6" x14ac:dyDescent="0.3">
      <c r="A97" s="15" t="s">
        <v>184</v>
      </c>
      <c r="B97" s="21">
        <f>OrderPrice!F97</f>
        <v>8032.64</v>
      </c>
      <c r="C97" s="16" t="str">
        <f t="shared" si="2"/>
        <v>yes</v>
      </c>
      <c r="D97" s="22">
        <f>CustomerOrder!E97+30</f>
        <v>45291</v>
      </c>
      <c r="E97" s="34">
        <f t="shared" si="3"/>
        <v>8032.64</v>
      </c>
      <c r="F97" s="34">
        <f>E97-OrderCost!D97</f>
        <v>4120.6400000000003</v>
      </c>
    </row>
    <row r="98" spans="1:6" x14ac:dyDescent="0.3">
      <c r="A98" s="12" t="s">
        <v>185</v>
      </c>
      <c r="B98" s="18">
        <f>OrderPrice!F98</f>
        <v>7145.6</v>
      </c>
      <c r="C98" s="13" t="str">
        <f t="shared" si="2"/>
        <v>yes</v>
      </c>
      <c r="D98" s="19">
        <f>CustomerOrder!E98+30</f>
        <v>45322</v>
      </c>
      <c r="E98" s="30">
        <f t="shared" si="3"/>
        <v>7145.6</v>
      </c>
      <c r="F98" s="30">
        <f>E98-OrderCost!D98</f>
        <v>3665.6000000000004</v>
      </c>
    </row>
    <row r="99" spans="1:6" x14ac:dyDescent="0.3">
      <c r="A99" s="15" t="s">
        <v>186</v>
      </c>
      <c r="B99" s="21">
        <f>OrderPrice!F99</f>
        <v>14327.6</v>
      </c>
      <c r="C99" s="16" t="str">
        <f t="shared" si="2"/>
        <v>yes</v>
      </c>
      <c r="D99" s="22">
        <f>CustomerOrder!E99+30</f>
        <v>45353</v>
      </c>
      <c r="E99" s="34">
        <f t="shared" si="3"/>
        <v>14327.6</v>
      </c>
      <c r="F99" s="34">
        <f>E99-OrderCost!D99</f>
        <v>6890.1</v>
      </c>
    </row>
    <row r="100" spans="1:6" x14ac:dyDescent="0.3">
      <c r="A100" s="12" t="s">
        <v>187</v>
      </c>
      <c r="B100" s="18">
        <f>OrderPrice!F100</f>
        <v>14364</v>
      </c>
      <c r="C100" s="13" t="str">
        <f t="shared" si="2"/>
        <v>yes</v>
      </c>
      <c r="D100" s="19">
        <f>CustomerOrder!E100+30</f>
        <v>45382</v>
      </c>
      <c r="E100" s="30">
        <f t="shared" si="3"/>
        <v>14364</v>
      </c>
      <c r="F100" s="30">
        <f>E100-OrderCost!D100</f>
        <v>7951.5</v>
      </c>
    </row>
    <row r="101" spans="1:6" x14ac:dyDescent="0.3">
      <c r="A101" s="15" t="s">
        <v>188</v>
      </c>
      <c r="B101" s="21">
        <f>OrderPrice!F101</f>
        <v>13910.4</v>
      </c>
      <c r="C101" s="16" t="str">
        <f t="shared" si="2"/>
        <v>yes</v>
      </c>
      <c r="D101" s="22">
        <f>CustomerOrder!E101+30</f>
        <v>45413</v>
      </c>
      <c r="E101" s="34">
        <f t="shared" si="3"/>
        <v>13910.4</v>
      </c>
      <c r="F101" s="34">
        <f>E101-OrderCost!D101</f>
        <v>7010.4</v>
      </c>
    </row>
    <row r="102" spans="1:6" x14ac:dyDescent="0.3">
      <c r="A102" s="12" t="s">
        <v>189</v>
      </c>
      <c r="B102" s="18">
        <f>OrderPrice!F102</f>
        <v>12348</v>
      </c>
      <c r="C102" s="13" t="str">
        <f t="shared" si="2"/>
        <v>yes</v>
      </c>
      <c r="D102" s="19">
        <f>CustomerOrder!E102+30</f>
        <v>45443</v>
      </c>
      <c r="E102" s="30">
        <f t="shared" si="3"/>
        <v>12348</v>
      </c>
      <c r="F102" s="30">
        <f>E102-OrderCost!D102</f>
        <v>6223</v>
      </c>
    </row>
    <row r="103" spans="1:6" x14ac:dyDescent="0.3">
      <c r="A103" s="15" t="s">
        <v>190</v>
      </c>
      <c r="B103" s="21">
        <f>OrderPrice!F103</f>
        <v>12272.4</v>
      </c>
      <c r="C103" s="16" t="str">
        <f t="shared" si="2"/>
        <v>yes</v>
      </c>
      <c r="D103" s="22">
        <f>CustomerOrder!E103+30</f>
        <v>45474</v>
      </c>
      <c r="E103" s="34">
        <f t="shared" si="3"/>
        <v>12272.4</v>
      </c>
      <c r="F103" s="34">
        <f>E103-OrderCost!D103</f>
        <v>6184.9</v>
      </c>
    </row>
    <row r="104" spans="1:6" x14ac:dyDescent="0.3">
      <c r="A104" s="12" t="s">
        <v>191</v>
      </c>
      <c r="B104" s="18">
        <f>OrderPrice!F104</f>
        <v>19332</v>
      </c>
      <c r="C104" s="13" t="str">
        <f t="shared" si="2"/>
        <v>yes</v>
      </c>
      <c r="D104" s="19">
        <f>CustomerOrder!E104+30</f>
        <v>45504</v>
      </c>
      <c r="E104" s="30">
        <f t="shared" si="3"/>
        <v>19332</v>
      </c>
      <c r="F104" s="30">
        <f>E104-OrderCost!D104</f>
        <v>10382</v>
      </c>
    </row>
    <row r="105" spans="1:6" x14ac:dyDescent="0.3">
      <c r="A105" s="15" t="s">
        <v>192</v>
      </c>
      <c r="B105" s="21">
        <f>OrderPrice!F105</f>
        <v>20979</v>
      </c>
      <c r="C105" s="16" t="str">
        <f t="shared" si="2"/>
        <v>yes</v>
      </c>
      <c r="D105" s="22">
        <f>CustomerOrder!E105+30</f>
        <v>45535</v>
      </c>
      <c r="E105" s="34">
        <f t="shared" si="3"/>
        <v>20979</v>
      </c>
      <c r="F105" s="34">
        <f>E105-OrderCost!D105</f>
        <v>11227.65</v>
      </c>
    </row>
    <row r="106" spans="1:6" x14ac:dyDescent="0.3">
      <c r="A106" s="12" t="s">
        <v>193</v>
      </c>
      <c r="B106" s="18">
        <f>OrderPrice!F106</f>
        <v>17361</v>
      </c>
      <c r="C106" s="13" t="str">
        <f t="shared" si="2"/>
        <v>yes</v>
      </c>
      <c r="D106" s="19">
        <f>CustomerOrder!E106+30</f>
        <v>45566</v>
      </c>
      <c r="E106" s="30">
        <f t="shared" si="3"/>
        <v>17361</v>
      </c>
      <c r="F106" s="30">
        <f>E106-OrderCost!D106</f>
        <v>9291.3499999999985</v>
      </c>
    </row>
    <row r="107" spans="1:6" x14ac:dyDescent="0.3">
      <c r="A107" s="15" t="s">
        <v>194</v>
      </c>
      <c r="B107" s="21">
        <f>OrderPrice!F107</f>
        <v>21654.584999999999</v>
      </c>
      <c r="C107" s="16" t="str">
        <f t="shared" si="2"/>
        <v>yes</v>
      </c>
      <c r="D107" s="22">
        <f>CustomerOrder!E107+30</f>
        <v>45596</v>
      </c>
      <c r="E107" s="34">
        <f t="shared" si="3"/>
        <v>21654.584999999999</v>
      </c>
      <c r="F107" s="34">
        <f>E107-OrderCost!D107</f>
        <v>11401.234999999999</v>
      </c>
    </row>
    <row r="108" spans="1:6" x14ac:dyDescent="0.3">
      <c r="A108" s="12" t="s">
        <v>195</v>
      </c>
      <c r="B108" s="18">
        <f>OrderPrice!F108</f>
        <v>17784.855</v>
      </c>
      <c r="C108" s="13" t="str">
        <f t="shared" si="2"/>
        <v>no</v>
      </c>
      <c r="D108" s="19">
        <f>CustomerOrder!E108+30</f>
        <v>45627</v>
      </c>
      <c r="E108" s="30" t="e">
        <f t="shared" si="3"/>
        <v>#N/A</v>
      </c>
      <c r="F108" s="30" t="e">
        <f>E108-OrderCost!D108</f>
        <v>#N/A</v>
      </c>
    </row>
    <row r="109" spans="1:6" x14ac:dyDescent="0.3">
      <c r="A109" s="15" t="s">
        <v>196</v>
      </c>
      <c r="B109" s="21">
        <f>OrderPrice!F109</f>
        <v>16459.605</v>
      </c>
      <c r="C109" s="16" t="str">
        <f t="shared" si="2"/>
        <v>no</v>
      </c>
      <c r="D109" s="22">
        <f>CustomerOrder!E109+30</f>
        <v>45657</v>
      </c>
      <c r="E109" s="34" t="e">
        <f t="shared" si="3"/>
        <v>#N/A</v>
      </c>
      <c r="F109" s="34" t="e">
        <f>E109-OrderCost!D109</f>
        <v>#N/A</v>
      </c>
    </row>
    <row r="110" spans="1:6" x14ac:dyDescent="0.3">
      <c r="A110" s="12" t="s">
        <v>197</v>
      </c>
      <c r="B110" s="18">
        <f>OrderPrice!F110</f>
        <v>14948.819999999998</v>
      </c>
      <c r="C110" s="13" t="str">
        <f t="shared" si="2"/>
        <v>no</v>
      </c>
      <c r="D110" s="19">
        <f>CustomerOrder!E110+30</f>
        <v>45688</v>
      </c>
      <c r="E110" s="30" t="e">
        <f t="shared" si="3"/>
        <v>#N/A</v>
      </c>
      <c r="F110" s="30" t="e">
        <f>E110-OrderCost!D110</f>
        <v>#N/A</v>
      </c>
    </row>
    <row r="111" spans="1:6" x14ac:dyDescent="0.3">
      <c r="A111" s="15" t="s">
        <v>198</v>
      </c>
      <c r="B111" s="21">
        <f>OrderPrice!F111</f>
        <v>1900</v>
      </c>
      <c r="C111" s="16" t="str">
        <f t="shared" si="2"/>
        <v>yes</v>
      </c>
      <c r="D111" s="22">
        <f>CustomerOrder!E111+30</f>
        <v>45169</v>
      </c>
      <c r="E111" s="34">
        <f t="shared" si="3"/>
        <v>1900</v>
      </c>
      <c r="F111" s="34">
        <f>E111-OrderCost!D111</f>
        <v>1064</v>
      </c>
    </row>
    <row r="112" spans="1:6" x14ac:dyDescent="0.3">
      <c r="A112" s="12" t="s">
        <v>199</v>
      </c>
      <c r="B112" s="18">
        <f>OrderPrice!F112</f>
        <v>1755</v>
      </c>
      <c r="C112" s="13" t="str">
        <f t="shared" si="2"/>
        <v>yes</v>
      </c>
      <c r="D112" s="19">
        <f>CustomerOrder!E112+30</f>
        <v>45200</v>
      </c>
      <c r="E112" s="30">
        <f t="shared" si="3"/>
        <v>1755</v>
      </c>
      <c r="F112" s="30">
        <f>E112-OrderCost!D112</f>
        <v>1040</v>
      </c>
    </row>
    <row r="113" spans="1:6" x14ac:dyDescent="0.3">
      <c r="A113" s="15" t="s">
        <v>200</v>
      </c>
      <c r="B113" s="21">
        <f>OrderPrice!F113</f>
        <v>7531.92</v>
      </c>
      <c r="C113" s="16" t="str">
        <f t="shared" si="2"/>
        <v>yes</v>
      </c>
      <c r="D113" s="22">
        <f>CustomerOrder!E113+30</f>
        <v>45230</v>
      </c>
      <c r="E113" s="34">
        <f t="shared" si="3"/>
        <v>7531.92</v>
      </c>
      <c r="F113" s="34">
        <f>E113-OrderCost!D113</f>
        <v>4044.92</v>
      </c>
    </row>
    <row r="114" spans="1:6" x14ac:dyDescent="0.3">
      <c r="A114" s="12" t="s">
        <v>201</v>
      </c>
      <c r="B114" s="18">
        <f>OrderPrice!F114</f>
        <v>6486.48</v>
      </c>
      <c r="C114" s="13" t="str">
        <f t="shared" si="2"/>
        <v>yes</v>
      </c>
      <c r="D114" s="19">
        <f>CustomerOrder!E114+30</f>
        <v>45261</v>
      </c>
      <c r="E114" s="30">
        <f t="shared" si="3"/>
        <v>6486.48</v>
      </c>
      <c r="F114" s="30">
        <f>E114-OrderCost!D114</f>
        <v>3483.4799999999996</v>
      </c>
    </row>
    <row r="115" spans="1:6" x14ac:dyDescent="0.3">
      <c r="A115" s="15" t="s">
        <v>202</v>
      </c>
      <c r="B115" s="21">
        <f>OrderPrice!F115</f>
        <v>7761.6</v>
      </c>
      <c r="C115" s="16" t="str">
        <f t="shared" si="2"/>
        <v>yes</v>
      </c>
      <c r="D115" s="22">
        <f>CustomerOrder!E115+30</f>
        <v>45291</v>
      </c>
      <c r="E115" s="34">
        <f t="shared" si="3"/>
        <v>7761.6</v>
      </c>
      <c r="F115" s="34">
        <f>E115-OrderCost!D115</f>
        <v>4296.6000000000004</v>
      </c>
    </row>
    <row r="116" spans="1:6" x14ac:dyDescent="0.3">
      <c r="A116" s="12" t="s">
        <v>203</v>
      </c>
      <c r="B116" s="18">
        <f>OrderPrice!F116</f>
        <v>6825.28</v>
      </c>
      <c r="C116" s="13" t="str">
        <f t="shared" si="2"/>
        <v>yes</v>
      </c>
      <c r="D116" s="19">
        <f>CustomerOrder!E116+30</f>
        <v>45322</v>
      </c>
      <c r="E116" s="30">
        <f t="shared" si="3"/>
        <v>6825.28</v>
      </c>
      <c r="F116" s="30">
        <f>E116-OrderCost!D116</f>
        <v>3778.2799999999997</v>
      </c>
    </row>
    <row r="117" spans="1:6" x14ac:dyDescent="0.3">
      <c r="A117" s="15" t="s">
        <v>204</v>
      </c>
      <c r="B117" s="21">
        <f>OrderPrice!F117</f>
        <v>16952.32</v>
      </c>
      <c r="C117" s="16" t="str">
        <f t="shared" si="2"/>
        <v>yes</v>
      </c>
      <c r="D117" s="22">
        <f>CustomerOrder!E117+30</f>
        <v>45353</v>
      </c>
      <c r="E117" s="34">
        <f t="shared" si="3"/>
        <v>16952.32</v>
      </c>
      <c r="F117" s="34">
        <f>E117-OrderCost!D117</f>
        <v>8715.52</v>
      </c>
    </row>
    <row r="118" spans="1:6" x14ac:dyDescent="0.3">
      <c r="A118" s="12" t="s">
        <v>205</v>
      </c>
      <c r="B118" s="18">
        <f>OrderPrice!F118</f>
        <v>15988</v>
      </c>
      <c r="C118" s="13" t="str">
        <f t="shared" si="2"/>
        <v>yes</v>
      </c>
      <c r="D118" s="19">
        <f>CustomerOrder!E118+30</f>
        <v>45382</v>
      </c>
      <c r="E118" s="30">
        <f t="shared" si="3"/>
        <v>15988</v>
      </c>
      <c r="F118" s="30">
        <f>E118-OrderCost!D118</f>
        <v>9307.2999999999993</v>
      </c>
    </row>
    <row r="119" spans="1:6" x14ac:dyDescent="0.3">
      <c r="A119" s="15" t="s">
        <v>206</v>
      </c>
      <c r="B119" s="21">
        <f>OrderPrice!F119</f>
        <v>14061.6</v>
      </c>
      <c r="C119" s="16" t="str">
        <f t="shared" si="2"/>
        <v>yes</v>
      </c>
      <c r="D119" s="22">
        <f>CustomerOrder!E119+30</f>
        <v>45413</v>
      </c>
      <c r="E119" s="34">
        <f t="shared" si="3"/>
        <v>14061.6</v>
      </c>
      <c r="F119" s="34">
        <f>E119-OrderCost!D119</f>
        <v>7533.0000000000009</v>
      </c>
    </row>
    <row r="120" spans="1:6" x14ac:dyDescent="0.3">
      <c r="A120" s="12" t="s">
        <v>207</v>
      </c>
      <c r="B120" s="18">
        <f>OrderPrice!F120</f>
        <v>9903.6</v>
      </c>
      <c r="C120" s="13" t="str">
        <f t="shared" si="2"/>
        <v>yes</v>
      </c>
      <c r="D120" s="19">
        <f>CustomerOrder!E120+30</f>
        <v>45443</v>
      </c>
      <c r="E120" s="30">
        <f t="shared" si="3"/>
        <v>9903.6</v>
      </c>
      <c r="F120" s="30">
        <f>E120-OrderCost!D120</f>
        <v>5305.5000000000009</v>
      </c>
    </row>
    <row r="121" spans="1:6" x14ac:dyDescent="0.3">
      <c r="A121" s="15" t="s">
        <v>208</v>
      </c>
      <c r="B121" s="21">
        <f>OrderPrice!F121</f>
        <v>11617.2</v>
      </c>
      <c r="C121" s="16" t="str">
        <f t="shared" si="2"/>
        <v>yes</v>
      </c>
      <c r="D121" s="22">
        <f>CustomerOrder!E121+30</f>
        <v>45474</v>
      </c>
      <c r="E121" s="34">
        <f t="shared" si="3"/>
        <v>11617.2</v>
      </c>
      <c r="F121" s="34">
        <f>E121-OrderCost!D121</f>
        <v>6223.5000000000009</v>
      </c>
    </row>
    <row r="122" spans="1:6" x14ac:dyDescent="0.3">
      <c r="A122" s="12" t="s">
        <v>209</v>
      </c>
      <c r="B122" s="18">
        <f>OrderPrice!F122</f>
        <v>21546</v>
      </c>
      <c r="C122" s="13" t="str">
        <f t="shared" si="2"/>
        <v>yes</v>
      </c>
      <c r="D122" s="19">
        <f>CustomerOrder!E122+30</f>
        <v>45504</v>
      </c>
      <c r="E122" s="30">
        <f t="shared" si="3"/>
        <v>21546</v>
      </c>
      <c r="F122" s="30">
        <f>E122-OrderCost!D122</f>
        <v>12209.400000000001</v>
      </c>
    </row>
    <row r="123" spans="1:6" x14ac:dyDescent="0.3">
      <c r="A123" s="15" t="s">
        <v>210</v>
      </c>
      <c r="B123" s="21">
        <f>OrderPrice!F123</f>
        <v>19737</v>
      </c>
      <c r="C123" s="16" t="str">
        <f t="shared" si="2"/>
        <v>yes</v>
      </c>
      <c r="D123" s="22">
        <f>CustomerOrder!E123+30</f>
        <v>45535</v>
      </c>
      <c r="E123" s="34">
        <f t="shared" si="3"/>
        <v>19737</v>
      </c>
      <c r="F123" s="34">
        <f>E123-OrderCost!D123</f>
        <v>11038.1</v>
      </c>
    </row>
    <row r="124" spans="1:6" x14ac:dyDescent="0.3">
      <c r="A124" s="12" t="s">
        <v>211</v>
      </c>
      <c r="B124" s="18">
        <f>OrderPrice!F124</f>
        <v>21681</v>
      </c>
      <c r="C124" s="13" t="str">
        <f t="shared" si="2"/>
        <v>yes</v>
      </c>
      <c r="D124" s="19">
        <f>CustomerOrder!E124+30</f>
        <v>45566</v>
      </c>
      <c r="E124" s="30">
        <f t="shared" si="3"/>
        <v>21681</v>
      </c>
      <c r="F124" s="30">
        <f>E124-OrderCost!D124</f>
        <v>12125.3</v>
      </c>
    </row>
    <row r="125" spans="1:6" x14ac:dyDescent="0.3">
      <c r="A125" s="15" t="s">
        <v>212</v>
      </c>
      <c r="B125" s="21">
        <f>OrderPrice!F125</f>
        <v>17360.775000000001</v>
      </c>
      <c r="C125" s="16" t="str">
        <f t="shared" si="2"/>
        <v>yes</v>
      </c>
      <c r="D125" s="22">
        <f>CustomerOrder!E125+30</f>
        <v>45596</v>
      </c>
      <c r="E125" s="34">
        <f t="shared" si="3"/>
        <v>17360.775000000001</v>
      </c>
      <c r="F125" s="34">
        <f>E125-OrderCost!D125</f>
        <v>9566.2750000000015</v>
      </c>
    </row>
    <row r="126" spans="1:6" x14ac:dyDescent="0.3">
      <c r="A126" s="12" t="s">
        <v>213</v>
      </c>
      <c r="B126" s="18">
        <f>OrderPrice!F126</f>
        <v>20620.889999999996</v>
      </c>
      <c r="C126" s="13" t="str">
        <f t="shared" si="2"/>
        <v>no</v>
      </c>
      <c r="D126" s="19">
        <f>CustomerOrder!E126+30</f>
        <v>45627</v>
      </c>
      <c r="E126" s="30" t="e">
        <f t="shared" si="3"/>
        <v>#N/A</v>
      </c>
      <c r="F126" s="30" t="e">
        <f>E126-OrderCost!D126</f>
        <v>#N/A</v>
      </c>
    </row>
    <row r="127" spans="1:6" x14ac:dyDescent="0.3">
      <c r="A127" s="15" t="s">
        <v>214</v>
      </c>
      <c r="B127" s="21">
        <f>OrderPrice!F127</f>
        <v>19560.690000000002</v>
      </c>
      <c r="C127" s="16" t="str">
        <f t="shared" si="2"/>
        <v>no</v>
      </c>
      <c r="D127" s="22">
        <f>CustomerOrder!E127+30</f>
        <v>45657</v>
      </c>
      <c r="E127" s="34" t="e">
        <f t="shared" si="3"/>
        <v>#N/A</v>
      </c>
      <c r="F127" s="34" t="e">
        <f>E127-OrderCost!D127</f>
        <v>#N/A</v>
      </c>
    </row>
    <row r="128" spans="1:6" x14ac:dyDescent="0.3">
      <c r="A128" s="12" t="s">
        <v>215</v>
      </c>
      <c r="B128" s="18">
        <f>OrderPrice!F128</f>
        <v>15372.9</v>
      </c>
      <c r="C128" s="13" t="str">
        <f t="shared" si="2"/>
        <v>no</v>
      </c>
      <c r="D128" s="19">
        <f>CustomerOrder!E128+30</f>
        <v>45688</v>
      </c>
      <c r="E128" s="30" t="e">
        <f t="shared" si="3"/>
        <v>#N/A</v>
      </c>
      <c r="F128" s="30" t="e">
        <f>E128-OrderCost!D128</f>
        <v>#N/A</v>
      </c>
    </row>
    <row r="129" spans="1:6" x14ac:dyDescent="0.3">
      <c r="A129" s="15" t="s">
        <v>216</v>
      </c>
      <c r="B129" s="21">
        <f>OrderPrice!F129</f>
        <v>1350</v>
      </c>
      <c r="C129" s="16" t="str">
        <f t="shared" si="2"/>
        <v>yes</v>
      </c>
      <c r="D129" s="22">
        <f>CustomerOrder!E129+30</f>
        <v>45169</v>
      </c>
      <c r="E129" s="34">
        <f t="shared" si="3"/>
        <v>1350</v>
      </c>
      <c r="F129" s="34">
        <f>E129-OrderCost!D129</f>
        <v>756</v>
      </c>
    </row>
    <row r="130" spans="1:6" x14ac:dyDescent="0.3">
      <c r="A130" s="12" t="s">
        <v>217</v>
      </c>
      <c r="B130" s="18">
        <f>OrderPrice!F130</f>
        <v>1485</v>
      </c>
      <c r="C130" s="13" t="str">
        <f t="shared" ref="C130:C193" si="4">IF(D130&lt;=INT("30/11/2024"),"yes","no")</f>
        <v>yes</v>
      </c>
      <c r="D130" s="19">
        <f>CustomerOrder!E130+30</f>
        <v>45200</v>
      </c>
      <c r="E130" s="30">
        <f t="shared" si="3"/>
        <v>1485</v>
      </c>
      <c r="F130" s="30">
        <f>E130-OrderCost!D130</f>
        <v>880</v>
      </c>
    </row>
    <row r="131" spans="1:6" x14ac:dyDescent="0.3">
      <c r="A131" s="15" t="s">
        <v>218</v>
      </c>
      <c r="B131" s="21">
        <f>OrderPrice!F131</f>
        <v>10026.719999999999</v>
      </c>
      <c r="C131" s="16" t="str">
        <f t="shared" si="4"/>
        <v>yes</v>
      </c>
      <c r="D131" s="22">
        <f>CustomerOrder!E131+30</f>
        <v>45230</v>
      </c>
      <c r="E131" s="34">
        <f t="shared" ref="E131:E194" si="5">IF(C131="yes",B131,NA())</f>
        <v>10026.719999999999</v>
      </c>
      <c r="F131" s="34">
        <f>E131-OrderCost!D131</f>
        <v>5384.7199999999993</v>
      </c>
    </row>
    <row r="132" spans="1:6" x14ac:dyDescent="0.3">
      <c r="A132" s="12" t="s">
        <v>219</v>
      </c>
      <c r="B132" s="18">
        <f>OrderPrice!F132</f>
        <v>6510.24</v>
      </c>
      <c r="C132" s="13" t="str">
        <f t="shared" si="4"/>
        <v>yes</v>
      </c>
      <c r="D132" s="19">
        <f>CustomerOrder!E132+30</f>
        <v>45261</v>
      </c>
      <c r="E132" s="30">
        <f t="shared" si="5"/>
        <v>6510.24</v>
      </c>
      <c r="F132" s="30">
        <f>E132-OrderCost!D132</f>
        <v>3496.24</v>
      </c>
    </row>
    <row r="133" spans="1:6" x14ac:dyDescent="0.3">
      <c r="A133" s="15" t="s">
        <v>220</v>
      </c>
      <c r="B133" s="21">
        <f>OrderPrice!F133</f>
        <v>10570.56</v>
      </c>
      <c r="C133" s="16" t="str">
        <f t="shared" si="4"/>
        <v>yes</v>
      </c>
      <c r="D133" s="22">
        <f>CustomerOrder!E133+30</f>
        <v>45291</v>
      </c>
      <c r="E133" s="34">
        <f t="shared" si="5"/>
        <v>10570.56</v>
      </c>
      <c r="F133" s="34">
        <f>E133-OrderCost!D133</f>
        <v>5851.5599999999995</v>
      </c>
    </row>
    <row r="134" spans="1:6" x14ac:dyDescent="0.3">
      <c r="A134" s="12" t="s">
        <v>221</v>
      </c>
      <c r="B134" s="18">
        <f>OrderPrice!F134</f>
        <v>6973.12</v>
      </c>
      <c r="C134" s="13" t="str">
        <f t="shared" si="4"/>
        <v>yes</v>
      </c>
      <c r="D134" s="19">
        <f>CustomerOrder!E134+30</f>
        <v>45322</v>
      </c>
      <c r="E134" s="30">
        <f t="shared" si="5"/>
        <v>6973.12</v>
      </c>
      <c r="F134" s="30">
        <f>E134-OrderCost!D134</f>
        <v>3860.12</v>
      </c>
    </row>
    <row r="135" spans="1:6" x14ac:dyDescent="0.3">
      <c r="A135" s="15" t="s">
        <v>222</v>
      </c>
      <c r="B135" s="21">
        <f>OrderPrice!F135</f>
        <v>17289.439999999999</v>
      </c>
      <c r="C135" s="16" t="str">
        <f t="shared" si="4"/>
        <v>yes</v>
      </c>
      <c r="D135" s="22">
        <f>CustomerOrder!E135+30</f>
        <v>45353</v>
      </c>
      <c r="E135" s="34">
        <f t="shared" si="5"/>
        <v>17289.439999999999</v>
      </c>
      <c r="F135" s="34">
        <f>E135-OrderCost!D135</f>
        <v>9176.0399999999972</v>
      </c>
    </row>
    <row r="136" spans="1:6" x14ac:dyDescent="0.3">
      <c r="A136" s="12" t="s">
        <v>223</v>
      </c>
      <c r="B136" s="18">
        <f>OrderPrice!F136</f>
        <v>15792</v>
      </c>
      <c r="C136" s="13" t="str">
        <f t="shared" si="4"/>
        <v>yes</v>
      </c>
      <c r="D136" s="19">
        <f>CustomerOrder!E136+30</f>
        <v>45382</v>
      </c>
      <c r="E136" s="30">
        <f t="shared" si="5"/>
        <v>15792</v>
      </c>
      <c r="F136" s="30">
        <f>E136-OrderCost!D136</f>
        <v>9418.7999999999993</v>
      </c>
    </row>
    <row r="137" spans="1:6" x14ac:dyDescent="0.3">
      <c r="A137" s="15" t="s">
        <v>224</v>
      </c>
      <c r="B137" s="21">
        <f>OrderPrice!F137</f>
        <v>16178.4</v>
      </c>
      <c r="C137" s="16" t="str">
        <f t="shared" si="4"/>
        <v>yes</v>
      </c>
      <c r="D137" s="22">
        <f>CustomerOrder!E137+30</f>
        <v>45413</v>
      </c>
      <c r="E137" s="34">
        <f t="shared" si="5"/>
        <v>16178.4</v>
      </c>
      <c r="F137" s="34">
        <f>E137-OrderCost!D137</f>
        <v>8923.7999999999993</v>
      </c>
    </row>
    <row r="138" spans="1:6" x14ac:dyDescent="0.3">
      <c r="A138" s="12" t="s">
        <v>225</v>
      </c>
      <c r="B138" s="18">
        <f>OrderPrice!F138</f>
        <v>10785.6</v>
      </c>
      <c r="C138" s="13" t="str">
        <f t="shared" si="4"/>
        <v>yes</v>
      </c>
      <c r="D138" s="19">
        <f>CustomerOrder!E138+30</f>
        <v>45443</v>
      </c>
      <c r="E138" s="30">
        <f t="shared" si="5"/>
        <v>10785.6</v>
      </c>
      <c r="F138" s="30">
        <f>E138-OrderCost!D138</f>
        <v>5949.2</v>
      </c>
    </row>
    <row r="139" spans="1:6" x14ac:dyDescent="0.3">
      <c r="A139" s="15" t="s">
        <v>226</v>
      </c>
      <c r="B139" s="21">
        <f>OrderPrice!F139</f>
        <v>12978</v>
      </c>
      <c r="C139" s="16" t="str">
        <f t="shared" si="4"/>
        <v>yes</v>
      </c>
      <c r="D139" s="22">
        <f>CustomerOrder!E139+30</f>
        <v>45474</v>
      </c>
      <c r="E139" s="34">
        <f t="shared" si="5"/>
        <v>12978</v>
      </c>
      <c r="F139" s="34">
        <f>E139-OrderCost!D139</f>
        <v>7158.5</v>
      </c>
    </row>
    <row r="140" spans="1:6" x14ac:dyDescent="0.3">
      <c r="A140" s="12" t="s">
        <v>227</v>
      </c>
      <c r="B140" s="18">
        <f>OrderPrice!F140</f>
        <v>18414</v>
      </c>
      <c r="C140" s="13" t="str">
        <f t="shared" si="4"/>
        <v>yes</v>
      </c>
      <c r="D140" s="19">
        <f>CustomerOrder!E140+30</f>
        <v>45504</v>
      </c>
      <c r="E140" s="30">
        <f t="shared" si="5"/>
        <v>18414</v>
      </c>
      <c r="F140" s="30">
        <f>E140-OrderCost!D140</f>
        <v>10707.4</v>
      </c>
    </row>
    <row r="141" spans="1:6" x14ac:dyDescent="0.3">
      <c r="A141" s="15" t="s">
        <v>228</v>
      </c>
      <c r="B141" s="21">
        <f>OrderPrice!F141</f>
        <v>17334</v>
      </c>
      <c r="C141" s="16" t="str">
        <f t="shared" si="4"/>
        <v>yes</v>
      </c>
      <c r="D141" s="22">
        <f>CustomerOrder!E141+30</f>
        <v>45535</v>
      </c>
      <c r="E141" s="34">
        <f t="shared" si="5"/>
        <v>17334</v>
      </c>
      <c r="F141" s="34">
        <f>E141-OrderCost!D141</f>
        <v>9951</v>
      </c>
    </row>
    <row r="142" spans="1:6" x14ac:dyDescent="0.3">
      <c r="A142" s="12" t="s">
        <v>229</v>
      </c>
      <c r="B142" s="18">
        <f>OrderPrice!F142</f>
        <v>21654</v>
      </c>
      <c r="C142" s="13" t="str">
        <f t="shared" si="4"/>
        <v>yes</v>
      </c>
      <c r="D142" s="19">
        <f>CustomerOrder!E142+30</f>
        <v>45566</v>
      </c>
      <c r="E142" s="30">
        <f t="shared" si="5"/>
        <v>21654</v>
      </c>
      <c r="F142" s="30">
        <f>E142-OrderCost!D142</f>
        <v>12431</v>
      </c>
    </row>
    <row r="143" spans="1:6" x14ac:dyDescent="0.3">
      <c r="A143" s="15" t="s">
        <v>230</v>
      </c>
      <c r="B143" s="21">
        <f>OrderPrice!F143</f>
        <v>17095.724999999999</v>
      </c>
      <c r="C143" s="16" t="str">
        <f t="shared" si="4"/>
        <v>yes</v>
      </c>
      <c r="D143" s="22">
        <f>CustomerOrder!E143+30</f>
        <v>45596</v>
      </c>
      <c r="E143" s="34">
        <f t="shared" si="5"/>
        <v>17095.724999999999</v>
      </c>
      <c r="F143" s="34">
        <f>E143-OrderCost!D143</f>
        <v>9678.2249999999985</v>
      </c>
    </row>
    <row r="144" spans="1:6" x14ac:dyDescent="0.3">
      <c r="A144" s="12" t="s">
        <v>231</v>
      </c>
      <c r="B144" s="18">
        <f>OrderPrice!F144</f>
        <v>16247.565000000001</v>
      </c>
      <c r="C144" s="13" t="str">
        <f t="shared" si="4"/>
        <v>no</v>
      </c>
      <c r="D144" s="19">
        <f>CustomerOrder!E144+30</f>
        <v>45627</v>
      </c>
      <c r="E144" s="30" t="e">
        <f t="shared" si="5"/>
        <v>#N/A</v>
      </c>
      <c r="F144" s="30" t="e">
        <f>E144-OrderCost!D144</f>
        <v>#N/A</v>
      </c>
    </row>
    <row r="145" spans="1:6" x14ac:dyDescent="0.3">
      <c r="A145" s="15" t="s">
        <v>232</v>
      </c>
      <c r="B145" s="21">
        <f>OrderPrice!F145</f>
        <v>18792.044999999998</v>
      </c>
      <c r="C145" s="16" t="str">
        <f t="shared" si="4"/>
        <v>no</v>
      </c>
      <c r="D145" s="22">
        <f>CustomerOrder!E145+30</f>
        <v>45657</v>
      </c>
      <c r="E145" s="34" t="e">
        <f t="shared" si="5"/>
        <v>#N/A</v>
      </c>
      <c r="F145" s="34" t="e">
        <f>E145-OrderCost!D145</f>
        <v>#N/A</v>
      </c>
    </row>
    <row r="146" spans="1:6" x14ac:dyDescent="0.3">
      <c r="A146" s="12" t="s">
        <v>233</v>
      </c>
      <c r="B146" s="18">
        <f>OrderPrice!F146</f>
        <v>10548.99</v>
      </c>
      <c r="C146" s="13" t="str">
        <f t="shared" si="4"/>
        <v>no</v>
      </c>
      <c r="D146" s="19">
        <f>CustomerOrder!E146+30</f>
        <v>45688</v>
      </c>
      <c r="E146" s="30" t="e">
        <f t="shared" si="5"/>
        <v>#N/A</v>
      </c>
      <c r="F146" s="30" t="e">
        <f>E146-OrderCost!D146</f>
        <v>#N/A</v>
      </c>
    </row>
    <row r="147" spans="1:6" x14ac:dyDescent="0.3">
      <c r="A147" s="15" t="s">
        <v>234</v>
      </c>
      <c r="B147" s="21">
        <f>OrderPrice!F147</f>
        <v>2150</v>
      </c>
      <c r="C147" s="16" t="str">
        <f t="shared" si="4"/>
        <v>yes</v>
      </c>
      <c r="D147" s="22">
        <f>CustomerOrder!E147+30</f>
        <v>45169</v>
      </c>
      <c r="E147" s="34">
        <f t="shared" si="5"/>
        <v>2150</v>
      </c>
      <c r="F147" s="34">
        <f>E147-OrderCost!D147</f>
        <v>1118</v>
      </c>
    </row>
    <row r="148" spans="1:6" x14ac:dyDescent="0.3">
      <c r="A148" s="12" t="s">
        <v>235</v>
      </c>
      <c r="B148" s="18">
        <f>OrderPrice!F148</f>
        <v>2241</v>
      </c>
      <c r="C148" s="13" t="str">
        <f t="shared" si="4"/>
        <v>yes</v>
      </c>
      <c r="D148" s="19">
        <f>CustomerOrder!E148+30</f>
        <v>45200</v>
      </c>
      <c r="E148" s="30">
        <f t="shared" si="5"/>
        <v>2241</v>
      </c>
      <c r="F148" s="30">
        <f>E148-OrderCost!D148</f>
        <v>1245</v>
      </c>
    </row>
    <row r="149" spans="1:6" x14ac:dyDescent="0.3">
      <c r="A149" s="15" t="s">
        <v>236</v>
      </c>
      <c r="B149" s="21">
        <f>OrderPrice!F149</f>
        <v>9860.4</v>
      </c>
      <c r="C149" s="16" t="str">
        <f t="shared" si="4"/>
        <v>yes</v>
      </c>
      <c r="D149" s="22">
        <f>CustomerOrder!E149+30</f>
        <v>45230</v>
      </c>
      <c r="E149" s="34">
        <f t="shared" si="5"/>
        <v>9860.4</v>
      </c>
      <c r="F149" s="34">
        <f>E149-OrderCost!D149</f>
        <v>4880.3999999999996</v>
      </c>
    </row>
    <row r="150" spans="1:6" x14ac:dyDescent="0.3">
      <c r="A150" s="12" t="s">
        <v>237</v>
      </c>
      <c r="B150" s="18">
        <f>OrderPrice!F150</f>
        <v>8910</v>
      </c>
      <c r="C150" s="13" t="str">
        <f t="shared" si="4"/>
        <v>yes</v>
      </c>
      <c r="D150" s="19">
        <f>CustomerOrder!E150+30</f>
        <v>45261</v>
      </c>
      <c r="E150" s="30">
        <f t="shared" si="5"/>
        <v>8910</v>
      </c>
      <c r="F150" s="30">
        <f>E150-OrderCost!D150</f>
        <v>4410</v>
      </c>
    </row>
    <row r="151" spans="1:6" x14ac:dyDescent="0.3">
      <c r="A151" s="15" t="s">
        <v>238</v>
      </c>
      <c r="B151" s="21">
        <f>OrderPrice!F151</f>
        <v>10816.96</v>
      </c>
      <c r="C151" s="16" t="str">
        <f t="shared" si="4"/>
        <v>yes</v>
      </c>
      <c r="D151" s="22">
        <f>CustomerOrder!E151+30</f>
        <v>45291</v>
      </c>
      <c r="E151" s="34">
        <f t="shared" si="5"/>
        <v>10816.96</v>
      </c>
      <c r="F151" s="34">
        <f>E151-OrderCost!D151</f>
        <v>5548.9599999999991</v>
      </c>
    </row>
    <row r="152" spans="1:6" x14ac:dyDescent="0.3">
      <c r="A152" s="12" t="s">
        <v>239</v>
      </c>
      <c r="B152" s="18">
        <f>OrderPrice!F152</f>
        <v>6209.28</v>
      </c>
      <c r="C152" s="13" t="str">
        <f t="shared" si="4"/>
        <v>yes</v>
      </c>
      <c r="D152" s="19">
        <f>CustomerOrder!E152+30</f>
        <v>45322</v>
      </c>
      <c r="E152" s="30">
        <f t="shared" si="5"/>
        <v>6209.28</v>
      </c>
      <c r="F152" s="30">
        <f>E152-OrderCost!D152</f>
        <v>3185.2799999999997</v>
      </c>
    </row>
    <row r="153" spans="1:6" x14ac:dyDescent="0.3">
      <c r="A153" s="15" t="s">
        <v>240</v>
      </c>
      <c r="B153" s="21">
        <f>OrderPrice!F153</f>
        <v>16663.36</v>
      </c>
      <c r="C153" s="16" t="str">
        <f t="shared" si="4"/>
        <v>yes</v>
      </c>
      <c r="D153" s="22">
        <f>CustomerOrder!E153+30</f>
        <v>45353</v>
      </c>
      <c r="E153" s="34">
        <f t="shared" si="5"/>
        <v>16663.36</v>
      </c>
      <c r="F153" s="34">
        <f>E153-OrderCost!D153</f>
        <v>9051.36</v>
      </c>
    </row>
    <row r="154" spans="1:6" x14ac:dyDescent="0.3">
      <c r="A154" s="12" t="s">
        <v>241</v>
      </c>
      <c r="B154" s="18">
        <f>OrderPrice!F154</f>
        <v>18732</v>
      </c>
      <c r="C154" s="13" t="str">
        <f t="shared" si="4"/>
        <v>yes</v>
      </c>
      <c r="D154" s="19">
        <f>CustomerOrder!E154+30</f>
        <v>45382</v>
      </c>
      <c r="E154" s="30">
        <f t="shared" si="5"/>
        <v>18732</v>
      </c>
      <c r="F154" s="30">
        <f>E154-OrderCost!D154</f>
        <v>11373</v>
      </c>
    </row>
    <row r="155" spans="1:6" x14ac:dyDescent="0.3">
      <c r="A155" s="15" t="s">
        <v>242</v>
      </c>
      <c r="B155" s="21">
        <f>OrderPrice!F155</f>
        <v>16707.599999999999</v>
      </c>
      <c r="C155" s="16" t="str">
        <f t="shared" si="4"/>
        <v>yes</v>
      </c>
      <c r="D155" s="22">
        <f>CustomerOrder!E155+30</f>
        <v>45413</v>
      </c>
      <c r="E155" s="34">
        <f t="shared" si="5"/>
        <v>16707.599999999999</v>
      </c>
      <c r="F155" s="34">
        <f>E155-OrderCost!D155</f>
        <v>9414.5999999999985</v>
      </c>
    </row>
    <row r="156" spans="1:6" x14ac:dyDescent="0.3">
      <c r="A156" s="12" t="s">
        <v>243</v>
      </c>
      <c r="B156" s="18">
        <f>OrderPrice!F156</f>
        <v>11390.4</v>
      </c>
      <c r="C156" s="13" t="str">
        <f t="shared" si="4"/>
        <v>yes</v>
      </c>
      <c r="D156" s="19">
        <f>CustomerOrder!E156+30</f>
        <v>45443</v>
      </c>
      <c r="E156" s="30">
        <f t="shared" si="5"/>
        <v>11390.4</v>
      </c>
      <c r="F156" s="30">
        <f>E156-OrderCost!D156</f>
        <v>6418.4</v>
      </c>
    </row>
    <row r="157" spans="1:6" x14ac:dyDescent="0.3">
      <c r="A157" s="15" t="s">
        <v>244</v>
      </c>
      <c r="B157" s="21">
        <f>OrderPrice!F157</f>
        <v>17463.599999999999</v>
      </c>
      <c r="C157" s="16" t="str">
        <f t="shared" si="4"/>
        <v>yes</v>
      </c>
      <c r="D157" s="22">
        <f>CustomerOrder!E157+30</f>
        <v>45474</v>
      </c>
      <c r="E157" s="34">
        <f t="shared" si="5"/>
        <v>17463.599999999999</v>
      </c>
      <c r="F157" s="34">
        <f>E157-OrderCost!D157</f>
        <v>9840.5999999999985</v>
      </c>
    </row>
    <row r="158" spans="1:6" x14ac:dyDescent="0.3">
      <c r="A158" s="12" t="s">
        <v>245</v>
      </c>
      <c r="B158" s="18">
        <f>OrderPrice!F158</f>
        <v>21465</v>
      </c>
      <c r="C158" s="13" t="str">
        <f t="shared" si="4"/>
        <v>yes</v>
      </c>
      <c r="D158" s="19">
        <f>CustomerOrder!E158+30</f>
        <v>45504</v>
      </c>
      <c r="E158" s="30">
        <f t="shared" si="5"/>
        <v>21465</v>
      </c>
      <c r="F158" s="30">
        <f>E158-OrderCost!D158</f>
        <v>12720</v>
      </c>
    </row>
    <row r="159" spans="1:6" x14ac:dyDescent="0.3">
      <c r="A159" s="15" t="s">
        <v>246</v>
      </c>
      <c r="B159" s="21">
        <f>OrderPrice!F159</f>
        <v>26244</v>
      </c>
      <c r="C159" s="16" t="str">
        <f t="shared" si="4"/>
        <v>yes</v>
      </c>
      <c r="D159" s="22">
        <f>CustomerOrder!E159+30</f>
        <v>45535</v>
      </c>
      <c r="E159" s="34">
        <f t="shared" si="5"/>
        <v>26244</v>
      </c>
      <c r="F159" s="34">
        <f>E159-OrderCost!D159</f>
        <v>14774.4</v>
      </c>
    </row>
    <row r="160" spans="1:6" x14ac:dyDescent="0.3">
      <c r="A160" s="12" t="s">
        <v>247</v>
      </c>
      <c r="B160" s="18">
        <f>OrderPrice!F160</f>
        <v>22437</v>
      </c>
      <c r="C160" s="13" t="str">
        <f t="shared" si="4"/>
        <v>yes</v>
      </c>
      <c r="D160" s="19">
        <f>CustomerOrder!E160+30</f>
        <v>45566</v>
      </c>
      <c r="E160" s="30">
        <f t="shared" si="5"/>
        <v>22437</v>
      </c>
      <c r="F160" s="30">
        <f>E160-OrderCost!D160</f>
        <v>12631.199999999999</v>
      </c>
    </row>
    <row r="161" spans="1:6" x14ac:dyDescent="0.3">
      <c r="A161" s="15" t="s">
        <v>248</v>
      </c>
      <c r="B161" s="21">
        <f>OrderPrice!F161</f>
        <v>15903</v>
      </c>
      <c r="C161" s="16" t="str">
        <f t="shared" si="4"/>
        <v>yes</v>
      </c>
      <c r="D161" s="22">
        <f>CustomerOrder!E161+30</f>
        <v>45596</v>
      </c>
      <c r="E161" s="34">
        <f t="shared" si="5"/>
        <v>15903</v>
      </c>
      <c r="F161" s="34">
        <f>E161-OrderCost!D161</f>
        <v>8823</v>
      </c>
    </row>
    <row r="162" spans="1:6" x14ac:dyDescent="0.3">
      <c r="A162" s="12" t="s">
        <v>249</v>
      </c>
      <c r="B162" s="18">
        <f>OrderPrice!F162</f>
        <v>19454.669999999998</v>
      </c>
      <c r="C162" s="13" t="str">
        <f t="shared" si="4"/>
        <v>no</v>
      </c>
      <c r="D162" s="19">
        <f>CustomerOrder!E162+30</f>
        <v>45627</v>
      </c>
      <c r="E162" s="30" t="e">
        <f t="shared" si="5"/>
        <v>#N/A</v>
      </c>
      <c r="F162" s="30" t="e">
        <f>E162-OrderCost!D162</f>
        <v>#N/A</v>
      </c>
    </row>
    <row r="163" spans="1:6" x14ac:dyDescent="0.3">
      <c r="A163" s="15" t="s">
        <v>250</v>
      </c>
      <c r="B163" s="21">
        <f>OrderPrice!F163</f>
        <v>18235.440000000002</v>
      </c>
      <c r="C163" s="16" t="str">
        <f t="shared" si="4"/>
        <v>no</v>
      </c>
      <c r="D163" s="22">
        <f>CustomerOrder!E163+30</f>
        <v>45657</v>
      </c>
      <c r="E163" s="34" t="e">
        <f t="shared" si="5"/>
        <v>#N/A</v>
      </c>
      <c r="F163" s="34" t="e">
        <f>E163-OrderCost!D163</f>
        <v>#N/A</v>
      </c>
    </row>
    <row r="164" spans="1:6" x14ac:dyDescent="0.3">
      <c r="A164" s="12" t="s">
        <v>251</v>
      </c>
      <c r="B164" s="18">
        <f>OrderPrice!F164</f>
        <v>11715.21</v>
      </c>
      <c r="C164" s="13" t="str">
        <f t="shared" si="4"/>
        <v>no</v>
      </c>
      <c r="D164" s="19">
        <f>CustomerOrder!E164+30</f>
        <v>45688</v>
      </c>
      <c r="E164" s="30" t="e">
        <f t="shared" si="5"/>
        <v>#N/A</v>
      </c>
      <c r="F164" s="30" t="e">
        <f>E164-OrderCost!D164</f>
        <v>#N/A</v>
      </c>
    </row>
    <row r="165" spans="1:6" x14ac:dyDescent="0.3">
      <c r="A165" s="15" t="s">
        <v>252</v>
      </c>
      <c r="B165" s="21">
        <f>OrderPrice!F165</f>
        <v>15472.8</v>
      </c>
      <c r="C165" s="16" t="str">
        <f t="shared" si="4"/>
        <v>yes</v>
      </c>
      <c r="D165" s="22">
        <f>CustomerOrder!E165+30</f>
        <v>45474</v>
      </c>
      <c r="E165" s="34">
        <f t="shared" si="5"/>
        <v>15472.8</v>
      </c>
      <c r="F165" s="34">
        <f>E165-OrderCost!D165</f>
        <v>7245.1999999999989</v>
      </c>
    </row>
    <row r="166" spans="1:6" x14ac:dyDescent="0.3">
      <c r="A166" s="12" t="s">
        <v>253</v>
      </c>
      <c r="B166" s="18">
        <f>OrderPrice!F166</f>
        <v>19305</v>
      </c>
      <c r="C166" s="13" t="str">
        <f t="shared" si="4"/>
        <v>yes</v>
      </c>
      <c r="D166" s="19">
        <f>CustomerOrder!E166+30</f>
        <v>45504</v>
      </c>
      <c r="E166" s="30">
        <f t="shared" si="5"/>
        <v>19305</v>
      </c>
      <c r="F166" s="30">
        <f>E166-OrderCost!D166</f>
        <v>9724</v>
      </c>
    </row>
    <row r="167" spans="1:6" x14ac:dyDescent="0.3">
      <c r="A167" s="15" t="s">
        <v>254</v>
      </c>
      <c r="B167" s="21">
        <f>OrderPrice!F167</f>
        <v>25731</v>
      </c>
      <c r="C167" s="16" t="str">
        <f t="shared" si="4"/>
        <v>yes</v>
      </c>
      <c r="D167" s="22">
        <f>CustomerOrder!E167+30</f>
        <v>45535</v>
      </c>
      <c r="E167" s="34">
        <f t="shared" si="5"/>
        <v>25731</v>
      </c>
      <c r="F167" s="34">
        <f>E167-OrderCost!D167</f>
        <v>12770.2</v>
      </c>
    </row>
    <row r="168" spans="1:6" x14ac:dyDescent="0.3">
      <c r="A168" s="12" t="s">
        <v>255</v>
      </c>
      <c r="B168" s="18">
        <f>OrderPrice!F168</f>
        <v>25002</v>
      </c>
      <c r="C168" s="13" t="str">
        <f t="shared" si="4"/>
        <v>yes</v>
      </c>
      <c r="D168" s="19">
        <f>CustomerOrder!E168+30</f>
        <v>45566</v>
      </c>
      <c r="E168" s="30">
        <f t="shared" si="5"/>
        <v>25002</v>
      </c>
      <c r="F168" s="30">
        <f>E168-OrderCost!D168</f>
        <v>12408.4</v>
      </c>
    </row>
    <row r="169" spans="1:6" x14ac:dyDescent="0.3">
      <c r="A169" s="15" t="s">
        <v>256</v>
      </c>
      <c r="B169" s="21">
        <f>OrderPrice!F169</f>
        <v>15690.96</v>
      </c>
      <c r="C169" s="16" t="str">
        <f t="shared" si="4"/>
        <v>yes</v>
      </c>
      <c r="D169" s="22">
        <f>CustomerOrder!E169+30</f>
        <v>45596</v>
      </c>
      <c r="E169" s="34">
        <f t="shared" si="5"/>
        <v>15690.96</v>
      </c>
      <c r="F169" s="34">
        <f>E169-OrderCost!D169</f>
        <v>7639.7599999999993</v>
      </c>
    </row>
    <row r="170" spans="1:6" x14ac:dyDescent="0.3">
      <c r="A170" s="12" t="s">
        <v>257</v>
      </c>
      <c r="B170" s="18">
        <f>OrderPrice!F170</f>
        <v>20514.87</v>
      </c>
      <c r="C170" s="13" t="str">
        <f t="shared" si="4"/>
        <v>no</v>
      </c>
      <c r="D170" s="19">
        <f>CustomerOrder!E170+30</f>
        <v>45627</v>
      </c>
      <c r="E170" s="30" t="e">
        <f t="shared" si="5"/>
        <v>#N/A</v>
      </c>
      <c r="F170" s="30" t="e">
        <f>E170-OrderCost!D170</f>
        <v>#N/A</v>
      </c>
    </row>
    <row r="171" spans="1:6" x14ac:dyDescent="0.3">
      <c r="A171" s="15" t="s">
        <v>258</v>
      </c>
      <c r="B171" s="21">
        <f>OrderPrice!F171</f>
        <v>21416.039999999997</v>
      </c>
      <c r="C171" s="16" t="str">
        <f t="shared" si="4"/>
        <v>no</v>
      </c>
      <c r="D171" s="22">
        <f>CustomerOrder!E171+30</f>
        <v>45657</v>
      </c>
      <c r="E171" s="34" t="e">
        <f t="shared" si="5"/>
        <v>#N/A</v>
      </c>
      <c r="F171" s="34" t="e">
        <f>E171-OrderCost!D171</f>
        <v>#N/A</v>
      </c>
    </row>
    <row r="172" spans="1:6" x14ac:dyDescent="0.3">
      <c r="A172" s="12" t="s">
        <v>259</v>
      </c>
      <c r="B172" s="18">
        <f>OrderPrice!F172</f>
        <v>11821.23</v>
      </c>
      <c r="C172" s="13" t="str">
        <f t="shared" si="4"/>
        <v>no</v>
      </c>
      <c r="D172" s="19">
        <f>CustomerOrder!E172+30</f>
        <v>45688</v>
      </c>
      <c r="E172" s="30" t="e">
        <f t="shared" si="5"/>
        <v>#N/A</v>
      </c>
      <c r="F172" s="30" t="e">
        <f>E172-OrderCost!D172</f>
        <v>#N/A</v>
      </c>
    </row>
    <row r="173" spans="1:6" x14ac:dyDescent="0.3">
      <c r="A173" s="15" t="s">
        <v>260</v>
      </c>
      <c r="B173" s="21">
        <f>OrderPrice!F173</f>
        <v>1327.5</v>
      </c>
      <c r="C173" s="16" t="str">
        <f t="shared" si="4"/>
        <v>yes</v>
      </c>
      <c r="D173" s="22">
        <f>CustomerOrder!E173+30</f>
        <v>45138</v>
      </c>
      <c r="E173" s="34">
        <f t="shared" si="5"/>
        <v>1327.5</v>
      </c>
      <c r="F173" s="34">
        <f>E173-OrderCost!D173</f>
        <v>619.5</v>
      </c>
    </row>
    <row r="174" spans="1:6" x14ac:dyDescent="0.3">
      <c r="A174" s="12" t="s">
        <v>261</v>
      </c>
      <c r="B174" s="18">
        <f>OrderPrice!F174</f>
        <v>810</v>
      </c>
      <c r="C174" s="13" t="str">
        <f t="shared" si="4"/>
        <v>yes</v>
      </c>
      <c r="D174" s="19">
        <f>CustomerOrder!E174+30</f>
        <v>45138</v>
      </c>
      <c r="E174" s="30">
        <f t="shared" si="5"/>
        <v>810</v>
      </c>
      <c r="F174" s="30">
        <f>E174-OrderCost!D174</f>
        <v>450</v>
      </c>
    </row>
    <row r="175" spans="1:6" x14ac:dyDescent="0.3">
      <c r="A175" s="15" t="s">
        <v>262</v>
      </c>
      <c r="B175" s="21">
        <f>OrderPrice!F175</f>
        <v>967.5</v>
      </c>
      <c r="C175" s="16" t="str">
        <f t="shared" si="4"/>
        <v>yes</v>
      </c>
      <c r="D175" s="22">
        <f>CustomerOrder!E175+30</f>
        <v>45138</v>
      </c>
      <c r="E175" s="34">
        <f t="shared" si="5"/>
        <v>967.5</v>
      </c>
      <c r="F175" s="34">
        <f>E175-OrderCost!D175</f>
        <v>537.5</v>
      </c>
    </row>
    <row r="176" spans="1:6" x14ac:dyDescent="0.3">
      <c r="A176" s="12" t="s">
        <v>263</v>
      </c>
      <c r="B176" s="18">
        <f>OrderPrice!F176</f>
        <v>875</v>
      </c>
      <c r="C176" s="13" t="str">
        <f t="shared" si="4"/>
        <v>yes</v>
      </c>
      <c r="D176" s="19">
        <f>CustomerOrder!E176+30</f>
        <v>45169</v>
      </c>
      <c r="E176" s="30">
        <f t="shared" si="5"/>
        <v>875</v>
      </c>
      <c r="F176" s="30">
        <f>E176-OrderCost!D176</f>
        <v>455</v>
      </c>
    </row>
    <row r="177" spans="1:6" x14ac:dyDescent="0.3">
      <c r="A177" s="15" t="s">
        <v>264</v>
      </c>
      <c r="B177" s="21">
        <f>OrderPrice!F177</f>
        <v>1134</v>
      </c>
      <c r="C177" s="16" t="str">
        <f t="shared" si="4"/>
        <v>yes</v>
      </c>
      <c r="D177" s="22">
        <f>CustomerOrder!E177+30</f>
        <v>45200</v>
      </c>
      <c r="E177" s="34">
        <f t="shared" si="5"/>
        <v>1134</v>
      </c>
      <c r="F177" s="34">
        <f>E177-OrderCost!D177</f>
        <v>630</v>
      </c>
    </row>
    <row r="178" spans="1:6" x14ac:dyDescent="0.3">
      <c r="A178" s="12" t="s">
        <v>265</v>
      </c>
      <c r="B178" s="18">
        <f>OrderPrice!F178</f>
        <v>5583.6</v>
      </c>
      <c r="C178" s="13" t="str">
        <f t="shared" si="4"/>
        <v>yes</v>
      </c>
      <c r="D178" s="19">
        <f>CustomerOrder!E178+30</f>
        <v>45230</v>
      </c>
      <c r="E178" s="30">
        <f t="shared" si="5"/>
        <v>5583.6</v>
      </c>
      <c r="F178" s="30">
        <f>E178-OrderCost!D178</f>
        <v>2763.6000000000004</v>
      </c>
    </row>
    <row r="179" spans="1:6" x14ac:dyDescent="0.3">
      <c r="A179" s="15" t="s">
        <v>266</v>
      </c>
      <c r="B179" s="21">
        <f>OrderPrice!F179</f>
        <v>3635.28</v>
      </c>
      <c r="C179" s="16" t="str">
        <f t="shared" si="4"/>
        <v>yes</v>
      </c>
      <c r="D179" s="22">
        <f>CustomerOrder!E179+30</f>
        <v>45261</v>
      </c>
      <c r="E179" s="34">
        <f t="shared" si="5"/>
        <v>3635.28</v>
      </c>
      <c r="F179" s="34">
        <f>E179-OrderCost!D179</f>
        <v>1799.2800000000002</v>
      </c>
    </row>
    <row r="180" spans="1:6" x14ac:dyDescent="0.3">
      <c r="A180" s="12" t="s">
        <v>267</v>
      </c>
      <c r="B180" s="18">
        <f>OrderPrice!F180</f>
        <v>5297.6</v>
      </c>
      <c r="C180" s="13" t="str">
        <f t="shared" si="4"/>
        <v>yes</v>
      </c>
      <c r="D180" s="19">
        <f>CustomerOrder!E180+30</f>
        <v>45291</v>
      </c>
      <c r="E180" s="30">
        <f t="shared" si="5"/>
        <v>5297.6</v>
      </c>
      <c r="F180" s="30">
        <f>E180-OrderCost!D180</f>
        <v>2717.6000000000004</v>
      </c>
    </row>
    <row r="181" spans="1:6" x14ac:dyDescent="0.3">
      <c r="A181" s="15" t="s">
        <v>268</v>
      </c>
      <c r="B181" s="21">
        <f>OrderPrice!F181</f>
        <v>4262.72</v>
      </c>
      <c r="C181" s="16" t="str">
        <f t="shared" si="4"/>
        <v>yes</v>
      </c>
      <c r="D181" s="22">
        <f>CustomerOrder!E181+30</f>
        <v>45322</v>
      </c>
      <c r="E181" s="34">
        <f t="shared" si="5"/>
        <v>4262.72</v>
      </c>
      <c r="F181" s="34">
        <f>E181-OrderCost!D181</f>
        <v>2186.7200000000003</v>
      </c>
    </row>
    <row r="182" spans="1:6" x14ac:dyDescent="0.3">
      <c r="A182" s="12" t="s">
        <v>269</v>
      </c>
      <c r="B182" s="18">
        <f>OrderPrice!F182</f>
        <v>8548.4</v>
      </c>
      <c r="C182" s="13" t="str">
        <f t="shared" si="4"/>
        <v>yes</v>
      </c>
      <c r="D182" s="19">
        <f>CustomerOrder!E182+30</f>
        <v>45353</v>
      </c>
      <c r="E182" s="30">
        <f t="shared" si="5"/>
        <v>8548.4</v>
      </c>
      <c r="F182" s="30">
        <f>E182-OrderCost!D182</f>
        <v>4110.8999999999996</v>
      </c>
    </row>
    <row r="183" spans="1:6" x14ac:dyDescent="0.3">
      <c r="A183" s="15" t="s">
        <v>270</v>
      </c>
      <c r="B183" s="21">
        <f>OrderPrice!F183</f>
        <v>10388</v>
      </c>
      <c r="C183" s="16" t="str">
        <f t="shared" si="4"/>
        <v>yes</v>
      </c>
      <c r="D183" s="22">
        <f>CustomerOrder!E183+30</f>
        <v>45382</v>
      </c>
      <c r="E183" s="34">
        <f t="shared" si="5"/>
        <v>10388</v>
      </c>
      <c r="F183" s="34">
        <f>E183-OrderCost!D183</f>
        <v>5750.5</v>
      </c>
    </row>
    <row r="184" spans="1:6" x14ac:dyDescent="0.3">
      <c r="A184" s="12" t="s">
        <v>271</v>
      </c>
      <c r="B184" s="18">
        <f>OrderPrice!F184</f>
        <v>9954</v>
      </c>
      <c r="C184" s="13" t="str">
        <f t="shared" si="4"/>
        <v>yes</v>
      </c>
      <c r="D184" s="19">
        <f>CustomerOrder!E184+30</f>
        <v>45413</v>
      </c>
      <c r="E184" s="30">
        <f t="shared" si="5"/>
        <v>9954</v>
      </c>
      <c r="F184" s="30">
        <f>E184-OrderCost!D184</f>
        <v>5016.5</v>
      </c>
    </row>
    <row r="185" spans="1:6" x14ac:dyDescent="0.3">
      <c r="A185" s="15" t="s">
        <v>272</v>
      </c>
      <c r="B185" s="21">
        <f>OrderPrice!F185</f>
        <v>8265.6</v>
      </c>
      <c r="C185" s="16" t="str">
        <f t="shared" si="4"/>
        <v>yes</v>
      </c>
      <c r="D185" s="22">
        <f>CustomerOrder!E185+30</f>
        <v>45443</v>
      </c>
      <c r="E185" s="34">
        <f t="shared" si="5"/>
        <v>8265.6</v>
      </c>
      <c r="F185" s="34">
        <f>E185-OrderCost!D185</f>
        <v>4165.6000000000004</v>
      </c>
    </row>
    <row r="186" spans="1:6" x14ac:dyDescent="0.3">
      <c r="A186" s="12" t="s">
        <v>273</v>
      </c>
      <c r="B186" s="18">
        <f>OrderPrice!F186</f>
        <v>7282.8</v>
      </c>
      <c r="C186" s="13" t="str">
        <f t="shared" si="4"/>
        <v>yes</v>
      </c>
      <c r="D186" s="19">
        <f>CustomerOrder!E186+30</f>
        <v>45474</v>
      </c>
      <c r="E186" s="30">
        <f t="shared" si="5"/>
        <v>7282.8</v>
      </c>
      <c r="F186" s="30">
        <f>E186-OrderCost!D186</f>
        <v>3670.3</v>
      </c>
    </row>
    <row r="187" spans="1:6" x14ac:dyDescent="0.3">
      <c r="A187" s="15" t="s">
        <v>274</v>
      </c>
      <c r="B187" s="21">
        <f>OrderPrice!F187</f>
        <v>12555</v>
      </c>
      <c r="C187" s="16" t="str">
        <f t="shared" si="4"/>
        <v>yes</v>
      </c>
      <c r="D187" s="22">
        <f>CustomerOrder!E187+30</f>
        <v>45504</v>
      </c>
      <c r="E187" s="34">
        <f t="shared" si="5"/>
        <v>12555</v>
      </c>
      <c r="F187" s="34">
        <f>E187-OrderCost!D187</f>
        <v>6742.5</v>
      </c>
    </row>
    <row r="188" spans="1:6" x14ac:dyDescent="0.3">
      <c r="A188" s="12" t="s">
        <v>275</v>
      </c>
      <c r="B188" s="18">
        <f>OrderPrice!F188</f>
        <v>11313</v>
      </c>
      <c r="C188" s="13" t="str">
        <f t="shared" si="4"/>
        <v>yes</v>
      </c>
      <c r="D188" s="19">
        <f>CustomerOrder!E188+30</f>
        <v>45535</v>
      </c>
      <c r="E188" s="30">
        <f t="shared" si="5"/>
        <v>11313</v>
      </c>
      <c r="F188" s="30">
        <f>E188-OrderCost!D188</f>
        <v>6054.5499999999993</v>
      </c>
    </row>
    <row r="189" spans="1:6" x14ac:dyDescent="0.3">
      <c r="A189" s="15" t="s">
        <v>276</v>
      </c>
      <c r="B189" s="21">
        <f>OrderPrice!F189</f>
        <v>11232</v>
      </c>
      <c r="C189" s="16" t="str">
        <f t="shared" si="4"/>
        <v>yes</v>
      </c>
      <c r="D189" s="22">
        <f>CustomerOrder!E189+30</f>
        <v>45566</v>
      </c>
      <c r="E189" s="34">
        <f t="shared" si="5"/>
        <v>11232</v>
      </c>
      <c r="F189" s="34">
        <f>E189-OrderCost!D189</f>
        <v>6011.2</v>
      </c>
    </row>
    <row r="190" spans="1:6" x14ac:dyDescent="0.3">
      <c r="A190" s="12" t="s">
        <v>277</v>
      </c>
      <c r="B190" s="18">
        <f>OrderPrice!F190</f>
        <v>14418.72</v>
      </c>
      <c r="C190" s="13" t="str">
        <f t="shared" si="4"/>
        <v>yes</v>
      </c>
      <c r="D190" s="19">
        <f>CustomerOrder!E190+30</f>
        <v>45596</v>
      </c>
      <c r="E190" s="30">
        <f t="shared" si="5"/>
        <v>14418.72</v>
      </c>
      <c r="F190" s="30">
        <f>E190-OrderCost!D190</f>
        <v>7591.5199999999986</v>
      </c>
    </row>
    <row r="191" spans="1:6" x14ac:dyDescent="0.3">
      <c r="A191" s="15" t="s">
        <v>278</v>
      </c>
      <c r="B191" s="21">
        <f>OrderPrice!F191</f>
        <v>10867.05</v>
      </c>
      <c r="C191" s="16" t="str">
        <f t="shared" si="4"/>
        <v>no</v>
      </c>
      <c r="D191" s="22">
        <f>CustomerOrder!E191+30</f>
        <v>45627</v>
      </c>
      <c r="E191" s="34" t="e">
        <f t="shared" si="5"/>
        <v>#N/A</v>
      </c>
      <c r="F191" s="34" t="e">
        <f>E191-OrderCost!D191</f>
        <v>#N/A</v>
      </c>
    </row>
    <row r="192" spans="1:6" x14ac:dyDescent="0.3">
      <c r="A192" s="12" t="s">
        <v>279</v>
      </c>
      <c r="B192" s="18">
        <f>OrderPrice!F192</f>
        <v>11079.089999999998</v>
      </c>
      <c r="C192" s="13" t="str">
        <f t="shared" si="4"/>
        <v>no</v>
      </c>
      <c r="D192" s="19">
        <f>CustomerOrder!E192+30</f>
        <v>45657</v>
      </c>
      <c r="E192" s="30" t="e">
        <f t="shared" si="5"/>
        <v>#N/A</v>
      </c>
      <c r="F192" s="30" t="e">
        <f>E192-OrderCost!D192</f>
        <v>#N/A</v>
      </c>
    </row>
    <row r="193" spans="1:6" x14ac:dyDescent="0.3">
      <c r="A193" s="15" t="s">
        <v>280</v>
      </c>
      <c r="B193" s="21">
        <f>OrderPrice!F193</f>
        <v>10787.535</v>
      </c>
      <c r="C193" s="16" t="str">
        <f t="shared" si="4"/>
        <v>no</v>
      </c>
      <c r="D193" s="22">
        <f>CustomerOrder!E193+30</f>
        <v>45688</v>
      </c>
      <c r="E193" s="34" t="e">
        <f t="shared" si="5"/>
        <v>#N/A</v>
      </c>
      <c r="F193" s="34" t="e">
        <f>E193-OrderCost!D193</f>
        <v>#N/A</v>
      </c>
    </row>
    <row r="194" spans="1:6" x14ac:dyDescent="0.3">
      <c r="A194" s="12" t="s">
        <v>281</v>
      </c>
      <c r="B194" s="18">
        <f>OrderPrice!F194</f>
        <v>1250</v>
      </c>
      <c r="C194" s="13" t="str">
        <f t="shared" ref="C194:C257" si="6">IF(D194&lt;=INT("30/11/2024"),"yes","no")</f>
        <v>yes</v>
      </c>
      <c r="D194" s="19">
        <f>CustomerOrder!E194+30</f>
        <v>45169</v>
      </c>
      <c r="E194" s="30">
        <f t="shared" si="5"/>
        <v>1250</v>
      </c>
      <c r="F194" s="30">
        <f>E194-OrderCost!D194</f>
        <v>700</v>
      </c>
    </row>
    <row r="195" spans="1:6" x14ac:dyDescent="0.3">
      <c r="A195" s="15" t="s">
        <v>282</v>
      </c>
      <c r="B195" s="21">
        <f>OrderPrice!F195</f>
        <v>972</v>
      </c>
      <c r="C195" s="16" t="str">
        <f t="shared" si="6"/>
        <v>yes</v>
      </c>
      <c r="D195" s="22">
        <f>CustomerOrder!E195+30</f>
        <v>45200</v>
      </c>
      <c r="E195" s="34">
        <f t="shared" ref="E195:E258" si="7">IF(C195="yes",B195,NA())</f>
        <v>972</v>
      </c>
      <c r="F195" s="34">
        <f>E195-OrderCost!D195</f>
        <v>576</v>
      </c>
    </row>
    <row r="196" spans="1:6" x14ac:dyDescent="0.3">
      <c r="A196" s="12" t="s">
        <v>283</v>
      </c>
      <c r="B196" s="18">
        <f>OrderPrice!F196</f>
        <v>4989.6000000000004</v>
      </c>
      <c r="C196" s="13" t="str">
        <f t="shared" si="6"/>
        <v>yes</v>
      </c>
      <c r="D196" s="19">
        <f>CustomerOrder!E196+30</f>
        <v>45230</v>
      </c>
      <c r="E196" s="30">
        <f t="shared" si="7"/>
        <v>4989.6000000000004</v>
      </c>
      <c r="F196" s="30">
        <f>E196-OrderCost!D196</f>
        <v>2679.6000000000004</v>
      </c>
    </row>
    <row r="197" spans="1:6" x14ac:dyDescent="0.3">
      <c r="A197" s="15" t="s">
        <v>284</v>
      </c>
      <c r="B197" s="21">
        <f>OrderPrice!F197</f>
        <v>4039.2</v>
      </c>
      <c r="C197" s="16" t="str">
        <f t="shared" si="6"/>
        <v>yes</v>
      </c>
      <c r="D197" s="22">
        <f>CustomerOrder!E197+30</f>
        <v>45261</v>
      </c>
      <c r="E197" s="34">
        <f t="shared" si="7"/>
        <v>4039.2</v>
      </c>
      <c r="F197" s="34">
        <f>E197-OrderCost!D197</f>
        <v>2169.1999999999998</v>
      </c>
    </row>
    <row r="198" spans="1:6" x14ac:dyDescent="0.3">
      <c r="A198" s="12" t="s">
        <v>285</v>
      </c>
      <c r="B198" s="18">
        <f>OrderPrice!F198</f>
        <v>4336.6400000000003</v>
      </c>
      <c r="C198" s="13" t="str">
        <f t="shared" si="6"/>
        <v>yes</v>
      </c>
      <c r="D198" s="19">
        <f>CustomerOrder!E198+30</f>
        <v>45291</v>
      </c>
      <c r="E198" s="30">
        <f t="shared" si="7"/>
        <v>4336.6400000000003</v>
      </c>
      <c r="F198" s="30">
        <f>E198-OrderCost!D198</f>
        <v>2400.6400000000003</v>
      </c>
    </row>
    <row r="199" spans="1:6" x14ac:dyDescent="0.3">
      <c r="A199" s="15" t="s">
        <v>286</v>
      </c>
      <c r="B199" s="21">
        <f>OrderPrice!F199</f>
        <v>4139.5200000000004</v>
      </c>
      <c r="C199" s="16" t="str">
        <f t="shared" si="6"/>
        <v>yes</v>
      </c>
      <c r="D199" s="22">
        <f>CustomerOrder!E199+30</f>
        <v>45322</v>
      </c>
      <c r="E199" s="34">
        <f t="shared" si="7"/>
        <v>4139.5200000000004</v>
      </c>
      <c r="F199" s="34">
        <f>E199-OrderCost!D199</f>
        <v>2291.5200000000004</v>
      </c>
    </row>
    <row r="200" spans="1:6" x14ac:dyDescent="0.3">
      <c r="A200" s="12" t="s">
        <v>287</v>
      </c>
      <c r="B200" s="18">
        <f>OrderPrice!F200</f>
        <v>10571.119999999999</v>
      </c>
      <c r="C200" s="13" t="str">
        <f t="shared" si="6"/>
        <v>yes</v>
      </c>
      <c r="D200" s="19">
        <f>CustomerOrder!E200+30</f>
        <v>45353</v>
      </c>
      <c r="E200" s="30">
        <f t="shared" si="7"/>
        <v>10571.119999999999</v>
      </c>
      <c r="F200" s="30">
        <f>E200-OrderCost!D200</f>
        <v>5434.82</v>
      </c>
    </row>
    <row r="201" spans="1:6" x14ac:dyDescent="0.3">
      <c r="A201" s="15" t="s">
        <v>288</v>
      </c>
      <c r="B201" s="21">
        <f>OrderPrice!F201</f>
        <v>11732</v>
      </c>
      <c r="C201" s="16" t="str">
        <f t="shared" si="6"/>
        <v>yes</v>
      </c>
      <c r="D201" s="22">
        <f>CustomerOrder!E201+30</f>
        <v>45382</v>
      </c>
      <c r="E201" s="34">
        <f t="shared" si="7"/>
        <v>11732</v>
      </c>
      <c r="F201" s="34">
        <f>E201-OrderCost!D201</f>
        <v>6829.7000000000007</v>
      </c>
    </row>
    <row r="202" spans="1:6" x14ac:dyDescent="0.3">
      <c r="A202" s="12" t="s">
        <v>289</v>
      </c>
      <c r="B202" s="18">
        <f>OrderPrice!F202</f>
        <v>9777.6</v>
      </c>
      <c r="C202" s="13" t="str">
        <f t="shared" si="6"/>
        <v>yes</v>
      </c>
      <c r="D202" s="19">
        <f>CustomerOrder!E202+30</f>
        <v>45413</v>
      </c>
      <c r="E202" s="30">
        <f t="shared" si="7"/>
        <v>9777.6</v>
      </c>
      <c r="F202" s="30">
        <f>E202-OrderCost!D202</f>
        <v>5238.0000000000009</v>
      </c>
    </row>
    <row r="203" spans="1:6" x14ac:dyDescent="0.3">
      <c r="A203" s="15" t="s">
        <v>290</v>
      </c>
      <c r="B203" s="21">
        <f>OrderPrice!F203</f>
        <v>5720.4</v>
      </c>
      <c r="C203" s="16" t="str">
        <f t="shared" si="6"/>
        <v>yes</v>
      </c>
      <c r="D203" s="22">
        <f>CustomerOrder!E203+30</f>
        <v>45443</v>
      </c>
      <c r="E203" s="34">
        <f t="shared" si="7"/>
        <v>5720.4</v>
      </c>
      <c r="F203" s="34">
        <f>E203-OrderCost!D203</f>
        <v>3064.5</v>
      </c>
    </row>
    <row r="204" spans="1:6" x14ac:dyDescent="0.3">
      <c r="A204" s="12" t="s">
        <v>291</v>
      </c>
      <c r="B204" s="18">
        <f>OrderPrice!F204</f>
        <v>6930</v>
      </c>
      <c r="C204" s="13" t="str">
        <f t="shared" si="6"/>
        <v>yes</v>
      </c>
      <c r="D204" s="19">
        <f>CustomerOrder!E204+30</f>
        <v>45474</v>
      </c>
      <c r="E204" s="30">
        <f t="shared" si="7"/>
        <v>6930</v>
      </c>
      <c r="F204" s="30">
        <f>E204-OrderCost!D204</f>
        <v>3712.5</v>
      </c>
    </row>
    <row r="205" spans="1:6" x14ac:dyDescent="0.3">
      <c r="A205" s="15" t="s">
        <v>292</v>
      </c>
      <c r="B205" s="21">
        <f>OrderPrice!F205</f>
        <v>15660</v>
      </c>
      <c r="C205" s="16" t="str">
        <f t="shared" si="6"/>
        <v>yes</v>
      </c>
      <c r="D205" s="22">
        <f>CustomerOrder!E205+30</f>
        <v>45504</v>
      </c>
      <c r="E205" s="34">
        <f t="shared" si="7"/>
        <v>15660</v>
      </c>
      <c r="F205" s="34">
        <f>E205-OrderCost!D205</f>
        <v>8874</v>
      </c>
    </row>
    <row r="206" spans="1:6" x14ac:dyDescent="0.3">
      <c r="A206" s="12" t="s">
        <v>293</v>
      </c>
      <c r="B206" s="18">
        <f>OrderPrice!F206</f>
        <v>12933</v>
      </c>
      <c r="C206" s="13" t="str">
        <f t="shared" si="6"/>
        <v>yes</v>
      </c>
      <c r="D206" s="19">
        <f>CustomerOrder!E206+30</f>
        <v>45535</v>
      </c>
      <c r="E206" s="30">
        <f t="shared" si="7"/>
        <v>12933</v>
      </c>
      <c r="F206" s="30">
        <f>E206-OrderCost!D206</f>
        <v>7232.9</v>
      </c>
    </row>
    <row r="207" spans="1:6" x14ac:dyDescent="0.3">
      <c r="A207" s="15" t="s">
        <v>294</v>
      </c>
      <c r="B207" s="21">
        <f>OrderPrice!F207</f>
        <v>14013</v>
      </c>
      <c r="C207" s="16" t="str">
        <f t="shared" si="6"/>
        <v>yes</v>
      </c>
      <c r="D207" s="22">
        <f>CustomerOrder!E207+30</f>
        <v>45566</v>
      </c>
      <c r="E207" s="34">
        <f t="shared" si="7"/>
        <v>14013</v>
      </c>
      <c r="F207" s="34">
        <f>E207-OrderCost!D207</f>
        <v>7836.9</v>
      </c>
    </row>
    <row r="208" spans="1:6" x14ac:dyDescent="0.3">
      <c r="A208" s="12" t="s">
        <v>295</v>
      </c>
      <c r="B208" s="18">
        <f>OrderPrice!F208</f>
        <v>9594.81</v>
      </c>
      <c r="C208" s="13" t="str">
        <f t="shared" si="6"/>
        <v>yes</v>
      </c>
      <c r="D208" s="19">
        <f>CustomerOrder!E208+30</f>
        <v>45596</v>
      </c>
      <c r="E208" s="30">
        <f t="shared" si="7"/>
        <v>9594.81</v>
      </c>
      <c r="F208" s="30">
        <f>E208-OrderCost!D208</f>
        <v>5287.0099999999993</v>
      </c>
    </row>
    <row r="209" spans="1:6" x14ac:dyDescent="0.3">
      <c r="A209" s="15" t="s">
        <v>296</v>
      </c>
      <c r="B209" s="21">
        <f>OrderPrice!F209</f>
        <v>14498.234999999999</v>
      </c>
      <c r="C209" s="16" t="str">
        <f t="shared" si="6"/>
        <v>no</v>
      </c>
      <c r="D209" s="22">
        <f>CustomerOrder!E209+30</f>
        <v>45627</v>
      </c>
      <c r="E209" s="34" t="e">
        <f t="shared" si="7"/>
        <v>#N/A</v>
      </c>
      <c r="F209" s="34" t="e">
        <f>E209-OrderCost!D209</f>
        <v>#N/A</v>
      </c>
    </row>
    <row r="210" spans="1:6" x14ac:dyDescent="0.3">
      <c r="A210" s="12" t="s">
        <v>297</v>
      </c>
      <c r="B210" s="18">
        <f>OrderPrice!F210</f>
        <v>14339.205</v>
      </c>
      <c r="C210" s="13" t="str">
        <f t="shared" si="6"/>
        <v>no</v>
      </c>
      <c r="D210" s="19">
        <f>CustomerOrder!E210+30</f>
        <v>45657</v>
      </c>
      <c r="E210" s="30" t="e">
        <f t="shared" si="7"/>
        <v>#N/A</v>
      </c>
      <c r="F210" s="30" t="e">
        <f>E210-OrderCost!D210</f>
        <v>#N/A</v>
      </c>
    </row>
    <row r="211" spans="1:6" x14ac:dyDescent="0.3">
      <c r="A211" s="15" t="s">
        <v>298</v>
      </c>
      <c r="B211" s="21">
        <f>OrderPrice!F211</f>
        <v>10283.939999999999</v>
      </c>
      <c r="C211" s="16" t="str">
        <f t="shared" si="6"/>
        <v>no</v>
      </c>
      <c r="D211" s="22">
        <f>CustomerOrder!E211+30</f>
        <v>45688</v>
      </c>
      <c r="E211" s="34" t="e">
        <f t="shared" si="7"/>
        <v>#N/A</v>
      </c>
      <c r="F211" s="34" t="e">
        <f>E211-OrderCost!D211</f>
        <v>#N/A</v>
      </c>
    </row>
    <row r="212" spans="1:6" x14ac:dyDescent="0.3">
      <c r="A212" s="12" t="s">
        <v>299</v>
      </c>
      <c r="B212" s="18">
        <f>OrderPrice!F212</f>
        <v>875</v>
      </c>
      <c r="C212" s="13" t="str">
        <f t="shared" si="6"/>
        <v>yes</v>
      </c>
      <c r="D212" s="19">
        <f>CustomerOrder!E212+30</f>
        <v>45169</v>
      </c>
      <c r="E212" s="30">
        <f t="shared" si="7"/>
        <v>875</v>
      </c>
      <c r="F212" s="30">
        <f>E212-OrderCost!D212</f>
        <v>490</v>
      </c>
    </row>
    <row r="213" spans="1:6" x14ac:dyDescent="0.3">
      <c r="A213" s="15" t="s">
        <v>300</v>
      </c>
      <c r="B213" s="21">
        <f>OrderPrice!F213</f>
        <v>1026</v>
      </c>
      <c r="C213" s="16" t="str">
        <f t="shared" si="6"/>
        <v>yes</v>
      </c>
      <c r="D213" s="22">
        <f>CustomerOrder!E213+30</f>
        <v>45200</v>
      </c>
      <c r="E213" s="34">
        <f t="shared" si="7"/>
        <v>1026</v>
      </c>
      <c r="F213" s="34">
        <f>E213-OrderCost!D213</f>
        <v>608</v>
      </c>
    </row>
    <row r="214" spans="1:6" x14ac:dyDescent="0.3">
      <c r="A214" s="12" t="s">
        <v>301</v>
      </c>
      <c r="B214" s="18">
        <f>OrderPrice!F214</f>
        <v>5987.52</v>
      </c>
      <c r="C214" s="13" t="str">
        <f t="shared" si="6"/>
        <v>yes</v>
      </c>
      <c r="D214" s="19">
        <f>CustomerOrder!E214+30</f>
        <v>45230</v>
      </c>
      <c r="E214" s="30">
        <f t="shared" si="7"/>
        <v>5987.52</v>
      </c>
      <c r="F214" s="30">
        <f>E214-OrderCost!D214</f>
        <v>3215.5200000000004</v>
      </c>
    </row>
    <row r="215" spans="1:6" x14ac:dyDescent="0.3">
      <c r="A215" s="15" t="s">
        <v>302</v>
      </c>
      <c r="B215" s="21">
        <f>OrderPrice!F215</f>
        <v>4158</v>
      </c>
      <c r="C215" s="16" t="str">
        <f t="shared" si="6"/>
        <v>yes</v>
      </c>
      <c r="D215" s="22">
        <f>CustomerOrder!E215+30</f>
        <v>45261</v>
      </c>
      <c r="E215" s="34">
        <f t="shared" si="7"/>
        <v>4158</v>
      </c>
      <c r="F215" s="34">
        <f>E215-OrderCost!D215</f>
        <v>2233</v>
      </c>
    </row>
    <row r="216" spans="1:6" x14ac:dyDescent="0.3">
      <c r="A216" s="12" t="s">
        <v>303</v>
      </c>
      <c r="B216" s="18">
        <f>OrderPrice!F216</f>
        <v>6603.52</v>
      </c>
      <c r="C216" s="13" t="str">
        <f t="shared" si="6"/>
        <v>yes</v>
      </c>
      <c r="D216" s="19">
        <f>CustomerOrder!E216+30</f>
        <v>45291</v>
      </c>
      <c r="E216" s="30">
        <f t="shared" si="7"/>
        <v>6603.52</v>
      </c>
      <c r="F216" s="30">
        <f>E216-OrderCost!D216</f>
        <v>3655.5200000000004</v>
      </c>
    </row>
    <row r="217" spans="1:6" x14ac:dyDescent="0.3">
      <c r="A217" s="15" t="s">
        <v>304</v>
      </c>
      <c r="B217" s="21">
        <f>OrderPrice!F217</f>
        <v>4213.4400000000005</v>
      </c>
      <c r="C217" s="16" t="str">
        <f t="shared" si="6"/>
        <v>yes</v>
      </c>
      <c r="D217" s="22">
        <f>CustomerOrder!E217+30</f>
        <v>45322</v>
      </c>
      <c r="E217" s="34">
        <f t="shared" si="7"/>
        <v>4213.4400000000005</v>
      </c>
      <c r="F217" s="34">
        <f>E217-OrderCost!D217</f>
        <v>2332.4400000000005</v>
      </c>
    </row>
    <row r="218" spans="1:6" x14ac:dyDescent="0.3">
      <c r="A218" s="12" t="s">
        <v>305</v>
      </c>
      <c r="B218" s="18">
        <f>OrderPrice!F218</f>
        <v>9511.6</v>
      </c>
      <c r="C218" s="13" t="str">
        <f t="shared" si="6"/>
        <v>yes</v>
      </c>
      <c r="D218" s="19">
        <f>CustomerOrder!E218+30</f>
        <v>45353</v>
      </c>
      <c r="E218" s="30">
        <f t="shared" si="7"/>
        <v>9511.6</v>
      </c>
      <c r="F218" s="30">
        <f>E218-OrderCost!D218</f>
        <v>5048.1000000000004</v>
      </c>
    </row>
    <row r="219" spans="1:6" x14ac:dyDescent="0.3">
      <c r="A219" s="15" t="s">
        <v>306</v>
      </c>
      <c r="B219" s="21">
        <f>OrderPrice!F219</f>
        <v>9072</v>
      </c>
      <c r="C219" s="16" t="str">
        <f t="shared" si="6"/>
        <v>yes</v>
      </c>
      <c r="D219" s="22">
        <f>CustomerOrder!E219+30</f>
        <v>45382</v>
      </c>
      <c r="E219" s="34">
        <f t="shared" si="7"/>
        <v>9072</v>
      </c>
      <c r="F219" s="34">
        <f>E219-OrderCost!D219</f>
        <v>5410.7999999999993</v>
      </c>
    </row>
    <row r="220" spans="1:6" x14ac:dyDescent="0.3">
      <c r="A220" s="12" t="s">
        <v>307</v>
      </c>
      <c r="B220" s="18">
        <f>OrderPrice!F220</f>
        <v>10684.8</v>
      </c>
      <c r="C220" s="13" t="str">
        <f t="shared" si="6"/>
        <v>yes</v>
      </c>
      <c r="D220" s="19">
        <f>CustomerOrder!E220+30</f>
        <v>45413</v>
      </c>
      <c r="E220" s="30">
        <f t="shared" si="7"/>
        <v>10684.8</v>
      </c>
      <c r="F220" s="30">
        <f>E220-OrderCost!D220</f>
        <v>5893.5999999999985</v>
      </c>
    </row>
    <row r="221" spans="1:6" x14ac:dyDescent="0.3">
      <c r="A221" s="15" t="s">
        <v>308</v>
      </c>
      <c r="B221" s="21">
        <f>OrderPrice!F221</f>
        <v>5821.2</v>
      </c>
      <c r="C221" s="16" t="str">
        <f t="shared" si="6"/>
        <v>yes</v>
      </c>
      <c r="D221" s="22">
        <f>CustomerOrder!E221+30</f>
        <v>45443</v>
      </c>
      <c r="E221" s="34">
        <f t="shared" si="7"/>
        <v>5821.2</v>
      </c>
      <c r="F221" s="34">
        <f>E221-OrderCost!D221</f>
        <v>3210.8999999999996</v>
      </c>
    </row>
    <row r="222" spans="1:6" x14ac:dyDescent="0.3">
      <c r="A222" s="12" t="s">
        <v>309</v>
      </c>
      <c r="B222" s="18">
        <f>OrderPrice!F222</f>
        <v>9651.6</v>
      </c>
      <c r="C222" s="13" t="str">
        <f t="shared" si="6"/>
        <v>yes</v>
      </c>
      <c r="D222" s="19">
        <f>CustomerOrder!E222+30</f>
        <v>45474</v>
      </c>
      <c r="E222" s="30">
        <f t="shared" si="7"/>
        <v>9651.6</v>
      </c>
      <c r="F222" s="30">
        <f>E222-OrderCost!D222</f>
        <v>5323.7</v>
      </c>
    </row>
    <row r="223" spans="1:6" x14ac:dyDescent="0.3">
      <c r="A223" s="15" t="s">
        <v>310</v>
      </c>
      <c r="B223" s="21">
        <f>OrderPrice!F223</f>
        <v>9450</v>
      </c>
      <c r="C223" s="16" t="str">
        <f t="shared" si="6"/>
        <v>yes</v>
      </c>
      <c r="D223" s="22">
        <f>CustomerOrder!E223+30</f>
        <v>45504</v>
      </c>
      <c r="E223" s="34">
        <f t="shared" si="7"/>
        <v>9450</v>
      </c>
      <c r="F223" s="34">
        <f>E223-OrderCost!D223</f>
        <v>5495</v>
      </c>
    </row>
    <row r="224" spans="1:6" x14ac:dyDescent="0.3">
      <c r="A224" s="12" t="s">
        <v>311</v>
      </c>
      <c r="B224" s="18">
        <f>OrderPrice!F224</f>
        <v>11340</v>
      </c>
      <c r="C224" s="13" t="str">
        <f t="shared" si="6"/>
        <v>yes</v>
      </c>
      <c r="D224" s="19">
        <f>CustomerOrder!E224+30</f>
        <v>45535</v>
      </c>
      <c r="E224" s="30">
        <f t="shared" si="7"/>
        <v>11340</v>
      </c>
      <c r="F224" s="30">
        <f>E224-OrderCost!D224</f>
        <v>6510</v>
      </c>
    </row>
    <row r="225" spans="1:6" x14ac:dyDescent="0.3">
      <c r="A225" s="15" t="s">
        <v>312</v>
      </c>
      <c r="B225" s="21">
        <f>OrderPrice!F225</f>
        <v>16119</v>
      </c>
      <c r="C225" s="16" t="str">
        <f t="shared" si="6"/>
        <v>yes</v>
      </c>
      <c r="D225" s="22">
        <f>CustomerOrder!E225+30</f>
        <v>45566</v>
      </c>
      <c r="E225" s="34">
        <f t="shared" si="7"/>
        <v>16119</v>
      </c>
      <c r="F225" s="34">
        <f>E225-OrderCost!D225</f>
        <v>9253.5</v>
      </c>
    </row>
    <row r="226" spans="1:6" x14ac:dyDescent="0.3">
      <c r="A226" s="12" t="s">
        <v>313</v>
      </c>
      <c r="B226" s="18">
        <f>OrderPrice!F226</f>
        <v>11768.22</v>
      </c>
      <c r="C226" s="13" t="str">
        <f t="shared" si="6"/>
        <v>yes</v>
      </c>
      <c r="D226" s="19">
        <f>CustomerOrder!E226+30</f>
        <v>45596</v>
      </c>
      <c r="E226" s="30">
        <f t="shared" si="7"/>
        <v>11768.22</v>
      </c>
      <c r="F226" s="30">
        <f>E226-OrderCost!D226</f>
        <v>6662.2199999999993</v>
      </c>
    </row>
    <row r="227" spans="1:6" x14ac:dyDescent="0.3">
      <c r="A227" s="15" t="s">
        <v>314</v>
      </c>
      <c r="B227" s="21">
        <f>OrderPrice!F227</f>
        <v>10840.544999999998</v>
      </c>
      <c r="C227" s="16" t="str">
        <f t="shared" si="6"/>
        <v>no</v>
      </c>
      <c r="D227" s="22">
        <f>CustomerOrder!E227+30</f>
        <v>45627</v>
      </c>
      <c r="E227" s="34" t="e">
        <f t="shared" si="7"/>
        <v>#N/A</v>
      </c>
      <c r="F227" s="34" t="e">
        <f>E227-OrderCost!D227</f>
        <v>#N/A</v>
      </c>
    </row>
    <row r="228" spans="1:6" x14ac:dyDescent="0.3">
      <c r="A228" s="12" t="s">
        <v>315</v>
      </c>
      <c r="B228" s="18">
        <f>OrderPrice!F228</f>
        <v>12324.825000000001</v>
      </c>
      <c r="C228" s="13" t="str">
        <f t="shared" si="6"/>
        <v>no</v>
      </c>
      <c r="D228" s="19">
        <f>CustomerOrder!E228+30</f>
        <v>45657</v>
      </c>
      <c r="E228" s="30" t="e">
        <f t="shared" si="7"/>
        <v>#N/A</v>
      </c>
      <c r="F228" s="30" t="e">
        <f>E228-OrderCost!D228</f>
        <v>#N/A</v>
      </c>
    </row>
    <row r="229" spans="1:6" x14ac:dyDescent="0.3">
      <c r="A229" s="15" t="s">
        <v>316</v>
      </c>
      <c r="B229" s="21">
        <f>OrderPrice!F229</f>
        <v>7527.4199999999992</v>
      </c>
      <c r="C229" s="16" t="str">
        <f t="shared" si="6"/>
        <v>no</v>
      </c>
      <c r="D229" s="22">
        <f>CustomerOrder!E229+30</f>
        <v>45688</v>
      </c>
      <c r="E229" s="34" t="e">
        <f t="shared" si="7"/>
        <v>#N/A</v>
      </c>
      <c r="F229" s="34" t="e">
        <f>E229-OrderCost!D229</f>
        <v>#N/A</v>
      </c>
    </row>
    <row r="230" spans="1:6" x14ac:dyDescent="0.3">
      <c r="A230" s="12" t="s">
        <v>317</v>
      </c>
      <c r="B230" s="18">
        <f>OrderPrice!F230</f>
        <v>1525</v>
      </c>
      <c r="C230" s="13" t="str">
        <f t="shared" si="6"/>
        <v>yes</v>
      </c>
      <c r="D230" s="19">
        <f>CustomerOrder!E230+30</f>
        <v>45169</v>
      </c>
      <c r="E230" s="30">
        <f t="shared" si="7"/>
        <v>1525</v>
      </c>
      <c r="F230" s="30">
        <f>E230-OrderCost!D230</f>
        <v>793</v>
      </c>
    </row>
    <row r="231" spans="1:6" x14ac:dyDescent="0.3">
      <c r="A231" s="15" t="s">
        <v>318</v>
      </c>
      <c r="B231" s="21">
        <f>OrderPrice!F231</f>
        <v>1431</v>
      </c>
      <c r="C231" s="16" t="str">
        <f t="shared" si="6"/>
        <v>yes</v>
      </c>
      <c r="D231" s="22">
        <f>CustomerOrder!E231+30</f>
        <v>45200</v>
      </c>
      <c r="E231" s="34">
        <f t="shared" si="7"/>
        <v>1431</v>
      </c>
      <c r="F231" s="34">
        <f>E231-OrderCost!D231</f>
        <v>795</v>
      </c>
    </row>
    <row r="232" spans="1:6" x14ac:dyDescent="0.3">
      <c r="A232" s="12" t="s">
        <v>319</v>
      </c>
      <c r="B232" s="18">
        <f>OrderPrice!F232</f>
        <v>7151.76</v>
      </c>
      <c r="C232" s="13" t="str">
        <f t="shared" si="6"/>
        <v>yes</v>
      </c>
      <c r="D232" s="19">
        <f>CustomerOrder!E232+30</f>
        <v>45230</v>
      </c>
      <c r="E232" s="30">
        <f t="shared" si="7"/>
        <v>7151.76</v>
      </c>
      <c r="F232" s="30">
        <f>E232-OrderCost!D232</f>
        <v>3539.76</v>
      </c>
    </row>
    <row r="233" spans="1:6" x14ac:dyDescent="0.3">
      <c r="A233" s="15" t="s">
        <v>320</v>
      </c>
      <c r="B233" s="21">
        <f>OrderPrice!F233</f>
        <v>6035.04</v>
      </c>
      <c r="C233" s="16" t="str">
        <f t="shared" si="6"/>
        <v>yes</v>
      </c>
      <c r="D233" s="22">
        <f>CustomerOrder!E233+30</f>
        <v>45261</v>
      </c>
      <c r="E233" s="34">
        <f t="shared" si="7"/>
        <v>6035.04</v>
      </c>
      <c r="F233" s="34">
        <f>E233-OrderCost!D233</f>
        <v>2987.04</v>
      </c>
    </row>
    <row r="234" spans="1:6" x14ac:dyDescent="0.3">
      <c r="A234" s="12" t="s">
        <v>321</v>
      </c>
      <c r="B234" s="18">
        <f>OrderPrice!F234</f>
        <v>7835.52</v>
      </c>
      <c r="C234" s="13" t="str">
        <f t="shared" si="6"/>
        <v>yes</v>
      </c>
      <c r="D234" s="19">
        <f>CustomerOrder!E234+30</f>
        <v>45291</v>
      </c>
      <c r="E234" s="30">
        <f t="shared" si="7"/>
        <v>7835.52</v>
      </c>
      <c r="F234" s="30">
        <f>E234-OrderCost!D234</f>
        <v>4019.5200000000004</v>
      </c>
    </row>
    <row r="235" spans="1:6" x14ac:dyDescent="0.3">
      <c r="A235" s="15" t="s">
        <v>322</v>
      </c>
      <c r="B235" s="21">
        <f>OrderPrice!F235</f>
        <v>3646.7200000000003</v>
      </c>
      <c r="C235" s="16" t="str">
        <f t="shared" si="6"/>
        <v>yes</v>
      </c>
      <c r="D235" s="22">
        <f>CustomerOrder!E235+30</f>
        <v>45322</v>
      </c>
      <c r="E235" s="34">
        <f t="shared" si="7"/>
        <v>3646.7200000000003</v>
      </c>
      <c r="F235" s="34">
        <f>E235-OrderCost!D235</f>
        <v>1870.7200000000003</v>
      </c>
    </row>
    <row r="236" spans="1:6" x14ac:dyDescent="0.3">
      <c r="A236" s="12" t="s">
        <v>323</v>
      </c>
      <c r="B236" s="18">
        <f>OrderPrice!F236</f>
        <v>12473.44</v>
      </c>
      <c r="C236" s="13" t="str">
        <f t="shared" si="6"/>
        <v>yes</v>
      </c>
      <c r="D236" s="19">
        <f>CustomerOrder!E236+30</f>
        <v>45353</v>
      </c>
      <c r="E236" s="30">
        <f t="shared" si="7"/>
        <v>12473.44</v>
      </c>
      <c r="F236" s="30">
        <f>E236-OrderCost!D236</f>
        <v>6775.4400000000005</v>
      </c>
    </row>
    <row r="237" spans="1:6" x14ac:dyDescent="0.3">
      <c r="A237" s="15" t="s">
        <v>324</v>
      </c>
      <c r="B237" s="21">
        <f>OrderPrice!F237</f>
        <v>9520</v>
      </c>
      <c r="C237" s="16" t="str">
        <f t="shared" si="6"/>
        <v>yes</v>
      </c>
      <c r="D237" s="22">
        <f>CustomerOrder!E237+30</f>
        <v>45382</v>
      </c>
      <c r="E237" s="34">
        <f t="shared" si="7"/>
        <v>9520</v>
      </c>
      <c r="F237" s="34">
        <f>E237-OrderCost!D237</f>
        <v>5780</v>
      </c>
    </row>
    <row r="238" spans="1:6" x14ac:dyDescent="0.3">
      <c r="A238" s="12" t="s">
        <v>325</v>
      </c>
      <c r="B238" s="18">
        <f>OrderPrice!F238</f>
        <v>11642.4</v>
      </c>
      <c r="C238" s="13" t="str">
        <f t="shared" si="6"/>
        <v>yes</v>
      </c>
      <c r="D238" s="19">
        <f>CustomerOrder!E238+30</f>
        <v>45413</v>
      </c>
      <c r="E238" s="30">
        <f t="shared" si="7"/>
        <v>11642.4</v>
      </c>
      <c r="F238" s="30">
        <f>E238-OrderCost!D238</f>
        <v>6560.4</v>
      </c>
    </row>
    <row r="239" spans="1:6" x14ac:dyDescent="0.3">
      <c r="A239" s="15" t="s">
        <v>326</v>
      </c>
      <c r="B239" s="21">
        <f>OrderPrice!F239</f>
        <v>6501.6</v>
      </c>
      <c r="C239" s="16" t="str">
        <f t="shared" si="6"/>
        <v>yes</v>
      </c>
      <c r="D239" s="22">
        <f>CustomerOrder!E239+30</f>
        <v>45443</v>
      </c>
      <c r="E239" s="34">
        <f t="shared" si="7"/>
        <v>6501.6</v>
      </c>
      <c r="F239" s="34">
        <f>E239-OrderCost!D239</f>
        <v>3663.6000000000004</v>
      </c>
    </row>
    <row r="240" spans="1:6" x14ac:dyDescent="0.3">
      <c r="A240" s="12" t="s">
        <v>327</v>
      </c>
      <c r="B240" s="18">
        <f>OrderPrice!F240</f>
        <v>8971.2000000000007</v>
      </c>
      <c r="C240" s="13" t="str">
        <f t="shared" si="6"/>
        <v>yes</v>
      </c>
      <c r="D240" s="19">
        <f>CustomerOrder!E240+30</f>
        <v>45474</v>
      </c>
      <c r="E240" s="30">
        <f t="shared" si="7"/>
        <v>8971.2000000000007</v>
      </c>
      <c r="F240" s="30">
        <f>E240-OrderCost!D240</f>
        <v>5055.2000000000007</v>
      </c>
    </row>
    <row r="241" spans="1:6" x14ac:dyDescent="0.3">
      <c r="A241" s="15" t="s">
        <v>328</v>
      </c>
      <c r="B241" s="21">
        <f>OrderPrice!F241</f>
        <v>15201</v>
      </c>
      <c r="C241" s="16" t="str">
        <f t="shared" si="6"/>
        <v>yes</v>
      </c>
      <c r="D241" s="22">
        <f>CustomerOrder!E241+30</f>
        <v>45504</v>
      </c>
      <c r="E241" s="34">
        <f t="shared" si="7"/>
        <v>15201</v>
      </c>
      <c r="F241" s="34">
        <f>E241-OrderCost!D241</f>
        <v>9008</v>
      </c>
    </row>
    <row r="242" spans="1:6" x14ac:dyDescent="0.3">
      <c r="A242" s="12" t="s">
        <v>329</v>
      </c>
      <c r="B242" s="18">
        <f>OrderPrice!F242</f>
        <v>18549</v>
      </c>
      <c r="C242" s="13" t="str">
        <f t="shared" si="6"/>
        <v>yes</v>
      </c>
      <c r="D242" s="19">
        <f>CustomerOrder!E242+30</f>
        <v>45535</v>
      </c>
      <c r="E242" s="30">
        <f t="shared" si="7"/>
        <v>18549</v>
      </c>
      <c r="F242" s="30">
        <f>E242-OrderCost!D242</f>
        <v>10442.4</v>
      </c>
    </row>
    <row r="243" spans="1:6" x14ac:dyDescent="0.3">
      <c r="A243" s="15" t="s">
        <v>330</v>
      </c>
      <c r="B243" s="21">
        <f>OrderPrice!F243</f>
        <v>14769</v>
      </c>
      <c r="C243" s="16" t="str">
        <f t="shared" si="6"/>
        <v>yes</v>
      </c>
      <c r="D243" s="22">
        <f>CustomerOrder!E243+30</f>
        <v>45566</v>
      </c>
      <c r="E243" s="34">
        <f t="shared" si="7"/>
        <v>14769</v>
      </c>
      <c r="F243" s="34">
        <f>E243-OrderCost!D243</f>
        <v>8314.4</v>
      </c>
    </row>
    <row r="244" spans="1:6" x14ac:dyDescent="0.3">
      <c r="A244" s="12" t="s">
        <v>331</v>
      </c>
      <c r="B244" s="18">
        <f>OrderPrice!F244</f>
        <v>9197.2349999999988</v>
      </c>
      <c r="C244" s="13" t="str">
        <f t="shared" si="6"/>
        <v>yes</v>
      </c>
      <c r="D244" s="19">
        <f>CustomerOrder!E244+30</f>
        <v>45596</v>
      </c>
      <c r="E244" s="30">
        <f t="shared" si="7"/>
        <v>9197.2349999999988</v>
      </c>
      <c r="F244" s="30">
        <f>E244-OrderCost!D244</f>
        <v>5102.6349999999984</v>
      </c>
    </row>
    <row r="245" spans="1:6" x14ac:dyDescent="0.3">
      <c r="A245" s="15" t="s">
        <v>332</v>
      </c>
      <c r="B245" s="21">
        <f>OrderPrice!F245</f>
        <v>11264.625</v>
      </c>
      <c r="C245" s="16" t="str">
        <f t="shared" si="6"/>
        <v>no</v>
      </c>
      <c r="D245" s="22">
        <f>CustomerOrder!E245+30</f>
        <v>45627</v>
      </c>
      <c r="E245" s="34" t="e">
        <f t="shared" si="7"/>
        <v>#N/A</v>
      </c>
      <c r="F245" s="34" t="e">
        <f>E245-OrderCost!D245</f>
        <v>#N/A</v>
      </c>
    </row>
    <row r="246" spans="1:6" x14ac:dyDescent="0.3">
      <c r="A246" s="12" t="s">
        <v>333</v>
      </c>
      <c r="B246" s="18">
        <f>OrderPrice!F246</f>
        <v>11768.22</v>
      </c>
      <c r="C246" s="13" t="str">
        <f t="shared" si="6"/>
        <v>no</v>
      </c>
      <c r="D246" s="19">
        <f>CustomerOrder!E246+30</f>
        <v>45657</v>
      </c>
      <c r="E246" s="30" t="e">
        <f t="shared" si="7"/>
        <v>#N/A</v>
      </c>
      <c r="F246" s="30" t="e">
        <f>E246-OrderCost!D246</f>
        <v>#N/A</v>
      </c>
    </row>
    <row r="247" spans="1:6" x14ac:dyDescent="0.3">
      <c r="A247" s="15" t="s">
        <v>334</v>
      </c>
      <c r="B247" s="21">
        <f>OrderPrice!F247</f>
        <v>5963.625</v>
      </c>
      <c r="C247" s="16" t="str">
        <f t="shared" si="6"/>
        <v>no</v>
      </c>
      <c r="D247" s="22">
        <f>CustomerOrder!E247+30</f>
        <v>45688</v>
      </c>
      <c r="E247" s="34" t="e">
        <f t="shared" si="7"/>
        <v>#N/A</v>
      </c>
      <c r="F247" s="34" t="e">
        <f>E247-OrderCost!D247</f>
        <v>#N/A</v>
      </c>
    </row>
    <row r="248" spans="1:6" x14ac:dyDescent="0.3">
      <c r="A248" s="12" t="s">
        <v>335</v>
      </c>
      <c r="B248" s="18">
        <f>OrderPrice!F248</f>
        <v>9324</v>
      </c>
      <c r="C248" s="13" t="str">
        <f t="shared" si="6"/>
        <v>yes</v>
      </c>
      <c r="D248" s="19">
        <f>CustomerOrder!E248+30</f>
        <v>45474</v>
      </c>
      <c r="E248" s="30">
        <f t="shared" si="7"/>
        <v>9324</v>
      </c>
      <c r="F248" s="30">
        <f>E248-OrderCost!D248</f>
        <v>4366</v>
      </c>
    </row>
    <row r="249" spans="1:6" x14ac:dyDescent="0.3">
      <c r="A249" s="15" t="s">
        <v>336</v>
      </c>
      <c r="B249" s="21">
        <f>OrderPrice!F249</f>
        <v>9936</v>
      </c>
      <c r="C249" s="16" t="str">
        <f t="shared" si="6"/>
        <v>yes</v>
      </c>
      <c r="D249" s="22">
        <f>CustomerOrder!E249+30</f>
        <v>45504</v>
      </c>
      <c r="E249" s="34">
        <f t="shared" si="7"/>
        <v>9936</v>
      </c>
      <c r="F249" s="34">
        <f>E249-OrderCost!D249</f>
        <v>5004.8</v>
      </c>
    </row>
    <row r="250" spans="1:6" x14ac:dyDescent="0.3">
      <c r="A250" s="12" t="s">
        <v>337</v>
      </c>
      <c r="B250" s="18">
        <f>OrderPrice!F250</f>
        <v>14742</v>
      </c>
      <c r="C250" s="13" t="str">
        <f t="shared" si="6"/>
        <v>yes</v>
      </c>
      <c r="D250" s="19">
        <f>CustomerOrder!E250+30</f>
        <v>45535</v>
      </c>
      <c r="E250" s="30">
        <f t="shared" si="7"/>
        <v>14742</v>
      </c>
      <c r="F250" s="30">
        <f>E250-OrderCost!D250</f>
        <v>7316.4000000000005</v>
      </c>
    </row>
    <row r="251" spans="1:6" x14ac:dyDescent="0.3">
      <c r="A251" s="15" t="s">
        <v>338</v>
      </c>
      <c r="B251" s="21">
        <f>OrderPrice!F251</f>
        <v>16767</v>
      </c>
      <c r="C251" s="16" t="str">
        <f t="shared" si="6"/>
        <v>yes</v>
      </c>
      <c r="D251" s="22">
        <f>CustomerOrder!E251+30</f>
        <v>45566</v>
      </c>
      <c r="E251" s="34">
        <f t="shared" si="7"/>
        <v>16767</v>
      </c>
      <c r="F251" s="34">
        <f>E251-OrderCost!D251</f>
        <v>8321.4</v>
      </c>
    </row>
    <row r="252" spans="1:6" x14ac:dyDescent="0.3">
      <c r="A252" s="12" t="s">
        <v>339</v>
      </c>
      <c r="B252" s="18">
        <f>OrderPrice!F252</f>
        <v>10071.9</v>
      </c>
      <c r="C252" s="13" t="str">
        <f t="shared" si="6"/>
        <v>yes</v>
      </c>
      <c r="D252" s="19">
        <f>CustomerOrder!E252+30</f>
        <v>45596</v>
      </c>
      <c r="E252" s="30">
        <f t="shared" si="7"/>
        <v>10071.9</v>
      </c>
      <c r="F252" s="30">
        <f>E252-OrderCost!D252</f>
        <v>4903.8999999999996</v>
      </c>
    </row>
    <row r="253" spans="1:6" x14ac:dyDescent="0.3">
      <c r="A253" s="15" t="s">
        <v>340</v>
      </c>
      <c r="B253" s="21">
        <f>OrderPrice!F253</f>
        <v>12828.419999999998</v>
      </c>
      <c r="C253" s="16" t="str">
        <f t="shared" si="6"/>
        <v>no</v>
      </c>
      <c r="D253" s="22">
        <f>CustomerOrder!E253+30</f>
        <v>45627</v>
      </c>
      <c r="E253" s="34" t="e">
        <f t="shared" si="7"/>
        <v>#N/A</v>
      </c>
      <c r="F253" s="34" t="e">
        <f>E253-OrderCost!D253</f>
        <v>#N/A</v>
      </c>
    </row>
    <row r="254" spans="1:6" x14ac:dyDescent="0.3">
      <c r="A254" s="12" t="s">
        <v>341</v>
      </c>
      <c r="B254" s="18">
        <f>OrderPrice!F254</f>
        <v>10734.525</v>
      </c>
      <c r="C254" s="13" t="str">
        <f t="shared" si="6"/>
        <v>no</v>
      </c>
      <c r="D254" s="19">
        <f>CustomerOrder!E254+30</f>
        <v>45657</v>
      </c>
      <c r="E254" s="30" t="e">
        <f t="shared" si="7"/>
        <v>#N/A</v>
      </c>
      <c r="F254" s="30" t="e">
        <f>E254-OrderCost!D254</f>
        <v>#N/A</v>
      </c>
    </row>
    <row r="255" spans="1:6" x14ac:dyDescent="0.3">
      <c r="A255" s="15" t="s">
        <v>342</v>
      </c>
      <c r="B255" s="21">
        <f>OrderPrice!F255</f>
        <v>8481.6</v>
      </c>
      <c r="C255" s="16" t="str">
        <f t="shared" si="6"/>
        <v>no</v>
      </c>
      <c r="D255" s="22">
        <f>CustomerOrder!E255+30</f>
        <v>45688</v>
      </c>
      <c r="E255" s="34" t="e">
        <f t="shared" si="7"/>
        <v>#N/A</v>
      </c>
      <c r="F255" s="34" t="e">
        <f>E255-OrderCost!D255</f>
        <v>#N/A</v>
      </c>
    </row>
    <row r="256" spans="1:6" x14ac:dyDescent="0.3">
      <c r="A256" s="12" t="s">
        <v>343</v>
      </c>
      <c r="B256" s="18">
        <f>OrderPrice!F256</f>
        <v>60</v>
      </c>
      <c r="C256" s="13" t="str">
        <f t="shared" si="6"/>
        <v>yes</v>
      </c>
      <c r="D256" s="19">
        <f>CustomerOrder!E256+30</f>
        <v>45140</v>
      </c>
      <c r="E256" s="30">
        <f t="shared" si="7"/>
        <v>60</v>
      </c>
      <c r="F256" s="30">
        <f>E256-OrderCost!D256</f>
        <v>38</v>
      </c>
    </row>
    <row r="257" spans="1:6" x14ac:dyDescent="0.3">
      <c r="A257" s="15" t="s">
        <v>344</v>
      </c>
      <c r="B257" s="21">
        <f>OrderPrice!F257</f>
        <v>62</v>
      </c>
      <c r="C257" s="16" t="str">
        <f t="shared" si="6"/>
        <v>yes</v>
      </c>
      <c r="D257" s="22">
        <f>CustomerOrder!E257+30</f>
        <v>45134</v>
      </c>
      <c r="E257" s="34">
        <f t="shared" si="7"/>
        <v>62</v>
      </c>
      <c r="F257" s="34">
        <f>E257-OrderCost!D257</f>
        <v>38</v>
      </c>
    </row>
    <row r="258" spans="1:6" x14ac:dyDescent="0.3">
      <c r="A258" s="12" t="s">
        <v>345</v>
      </c>
      <c r="B258" s="18">
        <f>OrderPrice!F258</f>
        <v>114</v>
      </c>
      <c r="C258" s="13" t="str">
        <f t="shared" ref="C258:C321" si="8">IF(D258&lt;=INT("30/11/2024"),"yes","no")</f>
        <v>yes</v>
      </c>
      <c r="D258" s="19">
        <f>CustomerOrder!E258+30</f>
        <v>45142</v>
      </c>
      <c r="E258" s="30">
        <f t="shared" si="7"/>
        <v>114</v>
      </c>
      <c r="F258" s="30">
        <f>E258-OrderCost!D258</f>
        <v>48</v>
      </c>
    </row>
    <row r="259" spans="1:6" x14ac:dyDescent="0.3">
      <c r="A259" s="15" t="s">
        <v>346</v>
      </c>
      <c r="B259" s="21">
        <f>OrderPrice!F259</f>
        <v>120</v>
      </c>
      <c r="C259" s="16" t="str">
        <f t="shared" si="8"/>
        <v>yes</v>
      </c>
      <c r="D259" s="22">
        <f>CustomerOrder!E259+30</f>
        <v>45150</v>
      </c>
      <c r="E259" s="34">
        <f t="shared" ref="E259:E322" si="9">IF(C259="yes",B259,NA())</f>
        <v>120</v>
      </c>
      <c r="F259" s="34">
        <f>E259-OrderCost!D259</f>
        <v>48</v>
      </c>
    </row>
    <row r="260" spans="1:6" x14ac:dyDescent="0.3">
      <c r="A260" s="12" t="s">
        <v>347</v>
      </c>
      <c r="B260" s="18">
        <f>OrderPrice!F260</f>
        <v>1480.16</v>
      </c>
      <c r="C260" s="13" t="str">
        <f t="shared" si="8"/>
        <v>yes</v>
      </c>
      <c r="D260" s="19">
        <f>CustomerOrder!E260+30</f>
        <v>45152</v>
      </c>
      <c r="E260" s="30">
        <f t="shared" si="9"/>
        <v>1480.16</v>
      </c>
      <c r="F260" s="30">
        <f>E260-OrderCost!D260</f>
        <v>842.16000000000008</v>
      </c>
    </row>
    <row r="261" spans="1:6" x14ac:dyDescent="0.3">
      <c r="A261" s="15" t="s">
        <v>348</v>
      </c>
      <c r="B261" s="21">
        <f>OrderPrice!F261</f>
        <v>1684.8</v>
      </c>
      <c r="C261" s="16" t="str">
        <f t="shared" si="8"/>
        <v>yes</v>
      </c>
      <c r="D261" s="22">
        <f>CustomerOrder!E261+30</f>
        <v>45163</v>
      </c>
      <c r="E261" s="34">
        <f t="shared" si="9"/>
        <v>1684.8</v>
      </c>
      <c r="F261" s="34">
        <f>E261-OrderCost!D261</f>
        <v>748.8</v>
      </c>
    </row>
    <row r="262" spans="1:6" x14ac:dyDescent="0.3">
      <c r="A262" s="12" t="s">
        <v>349</v>
      </c>
      <c r="B262" s="18">
        <f>OrderPrice!F262</f>
        <v>1316.31</v>
      </c>
      <c r="C262" s="13" t="str">
        <f t="shared" si="8"/>
        <v>yes</v>
      </c>
      <c r="D262" s="19">
        <f>CustomerOrder!E262+30</f>
        <v>45166</v>
      </c>
      <c r="E262" s="30">
        <f t="shared" si="9"/>
        <v>1316.31</v>
      </c>
      <c r="F262" s="30">
        <f>E262-OrderCost!D262</f>
        <v>755.31</v>
      </c>
    </row>
    <row r="263" spans="1:6" x14ac:dyDescent="0.3">
      <c r="A263" s="15" t="s">
        <v>350</v>
      </c>
      <c r="B263" s="21">
        <f>OrderPrice!F263</f>
        <v>1518</v>
      </c>
      <c r="C263" s="16" t="str">
        <f t="shared" si="8"/>
        <v>yes</v>
      </c>
      <c r="D263" s="22">
        <f>CustomerOrder!E263+30</f>
        <v>45181</v>
      </c>
      <c r="E263" s="34">
        <f t="shared" si="9"/>
        <v>1518</v>
      </c>
      <c r="F263" s="34">
        <f>E263-OrderCost!D263</f>
        <v>618</v>
      </c>
    </row>
    <row r="264" spans="1:6" x14ac:dyDescent="0.3">
      <c r="A264" s="12" t="s">
        <v>351</v>
      </c>
      <c r="B264" s="18">
        <f>OrderPrice!F264</f>
        <v>1914</v>
      </c>
      <c r="C264" s="13" t="str">
        <f t="shared" si="8"/>
        <v>yes</v>
      </c>
      <c r="D264" s="19">
        <f>CustomerOrder!E264+30</f>
        <v>45224</v>
      </c>
      <c r="E264" s="30">
        <f t="shared" si="9"/>
        <v>1914</v>
      </c>
      <c r="F264" s="30">
        <f>E264-OrderCost!D264</f>
        <v>1122</v>
      </c>
    </row>
    <row r="265" spans="1:6" x14ac:dyDescent="0.3">
      <c r="A265" s="15" t="s">
        <v>352</v>
      </c>
      <c r="B265" s="21">
        <f>OrderPrice!F265</f>
        <v>1176</v>
      </c>
      <c r="C265" s="16" t="str">
        <f t="shared" si="8"/>
        <v>yes</v>
      </c>
      <c r="D265" s="22">
        <f>CustomerOrder!E265+30</f>
        <v>45254</v>
      </c>
      <c r="E265" s="34">
        <f t="shared" si="9"/>
        <v>1176</v>
      </c>
      <c r="F265" s="34">
        <f>E265-OrderCost!D265</f>
        <v>504</v>
      </c>
    </row>
    <row r="266" spans="1:6" x14ac:dyDescent="0.3">
      <c r="A266" s="12" t="s">
        <v>353</v>
      </c>
      <c r="B266" s="18">
        <f>OrderPrice!F266</f>
        <v>7986</v>
      </c>
      <c r="C266" s="13" t="str">
        <f t="shared" si="8"/>
        <v>yes</v>
      </c>
      <c r="D266" s="19">
        <f>CustomerOrder!E266+30</f>
        <v>45279</v>
      </c>
      <c r="E266" s="30">
        <f t="shared" si="9"/>
        <v>7986</v>
      </c>
      <c r="F266" s="30">
        <f>E266-OrderCost!D266</f>
        <v>3630</v>
      </c>
    </row>
    <row r="267" spans="1:6" x14ac:dyDescent="0.3">
      <c r="A267" s="15" t="s">
        <v>354</v>
      </c>
      <c r="B267" s="21">
        <f>OrderPrice!F267</f>
        <v>8790.6</v>
      </c>
      <c r="C267" s="16" t="str">
        <f t="shared" si="8"/>
        <v>yes</v>
      </c>
      <c r="D267" s="22">
        <f>CustomerOrder!E267+30</f>
        <v>45308</v>
      </c>
      <c r="E267" s="34">
        <f t="shared" si="9"/>
        <v>8790.6</v>
      </c>
      <c r="F267" s="34">
        <f>E267-OrderCost!D267</f>
        <v>4650.6000000000004</v>
      </c>
    </row>
    <row r="268" spans="1:6" x14ac:dyDescent="0.3">
      <c r="A268" s="12" t="s">
        <v>355</v>
      </c>
      <c r="B268" s="18">
        <f>OrderPrice!F268</f>
        <v>6979.5</v>
      </c>
      <c r="C268" s="13" t="str">
        <f t="shared" si="8"/>
        <v>yes</v>
      </c>
      <c r="D268" s="19">
        <f>CustomerOrder!E268+30</f>
        <v>45332</v>
      </c>
      <c r="E268" s="30">
        <f t="shared" si="9"/>
        <v>6979.5</v>
      </c>
      <c r="F268" s="30">
        <f>E268-OrderCost!D268</f>
        <v>4159.5</v>
      </c>
    </row>
    <row r="269" spans="1:6" x14ac:dyDescent="0.3">
      <c r="A269" s="15" t="s">
        <v>356</v>
      </c>
      <c r="B269" s="21">
        <f>OrderPrice!F269</f>
        <v>11616</v>
      </c>
      <c r="C269" s="16" t="str">
        <f t="shared" si="8"/>
        <v>yes</v>
      </c>
      <c r="D269" s="22">
        <f>CustomerOrder!E269+30</f>
        <v>45376</v>
      </c>
      <c r="E269" s="34">
        <f t="shared" si="9"/>
        <v>11616</v>
      </c>
      <c r="F269" s="34">
        <f>E269-OrderCost!D269</f>
        <v>6116</v>
      </c>
    </row>
    <row r="270" spans="1:6" x14ac:dyDescent="0.3">
      <c r="A270" s="12" t="s">
        <v>357</v>
      </c>
      <c r="B270" s="18">
        <f>OrderPrice!F270</f>
        <v>36265.949999999997</v>
      </c>
      <c r="C270" s="13" t="str">
        <f t="shared" si="8"/>
        <v>yes</v>
      </c>
      <c r="D270" s="19">
        <f>CustomerOrder!E270+30</f>
        <v>45408</v>
      </c>
      <c r="E270" s="30">
        <f t="shared" si="9"/>
        <v>36265.949999999997</v>
      </c>
      <c r="F270" s="30">
        <f>E270-OrderCost!D270</f>
        <v>21378.449999999997</v>
      </c>
    </row>
    <row r="271" spans="1:6" x14ac:dyDescent="0.3">
      <c r="A271" s="15" t="s">
        <v>358</v>
      </c>
      <c r="B271" s="21">
        <f>OrderPrice!F271</f>
        <v>9982</v>
      </c>
      <c r="C271" s="16" t="str">
        <f t="shared" si="8"/>
        <v>yes</v>
      </c>
      <c r="D271" s="22">
        <f>CustomerOrder!E271+30</f>
        <v>45438</v>
      </c>
      <c r="E271" s="34">
        <f t="shared" si="9"/>
        <v>9982</v>
      </c>
      <c r="F271" s="34">
        <f>E271-OrderCost!D271</f>
        <v>4557</v>
      </c>
    </row>
    <row r="272" spans="1:6" x14ac:dyDescent="0.3">
      <c r="A272" s="12" t="s">
        <v>359</v>
      </c>
      <c r="B272" s="18">
        <f>OrderPrice!F272</f>
        <v>21176.1</v>
      </c>
      <c r="C272" s="13" t="str">
        <f t="shared" si="8"/>
        <v>yes</v>
      </c>
      <c r="D272" s="19">
        <f>CustomerOrder!E272+30</f>
        <v>45456</v>
      </c>
      <c r="E272" s="30">
        <f t="shared" si="9"/>
        <v>21176.1</v>
      </c>
      <c r="F272" s="30">
        <f>E272-OrderCost!D272</f>
        <v>11688.599999999999</v>
      </c>
    </row>
    <row r="273" spans="1:6" x14ac:dyDescent="0.3">
      <c r="A273" s="15" t="s">
        <v>360</v>
      </c>
      <c r="B273" s="21">
        <f>OrderPrice!F273</f>
        <v>26109.599999999999</v>
      </c>
      <c r="C273" s="16" t="str">
        <f t="shared" si="8"/>
        <v>yes</v>
      </c>
      <c r="D273" s="22">
        <f>CustomerOrder!E273+30</f>
        <v>45494</v>
      </c>
      <c r="E273" s="34">
        <f t="shared" si="9"/>
        <v>26109.599999999999</v>
      </c>
      <c r="F273" s="34">
        <f>E273-OrderCost!D273</f>
        <v>15359.599999999999</v>
      </c>
    </row>
    <row r="274" spans="1:6" x14ac:dyDescent="0.3">
      <c r="A274" s="12" t="s">
        <v>361</v>
      </c>
      <c r="B274" s="18">
        <f>OrderPrice!F274</f>
        <v>26347.200000000001</v>
      </c>
      <c r="C274" s="13" t="str">
        <f t="shared" si="8"/>
        <v>yes</v>
      </c>
      <c r="D274" s="19">
        <f>CustomerOrder!E274+30</f>
        <v>45515</v>
      </c>
      <c r="E274" s="30">
        <f t="shared" si="9"/>
        <v>26347.200000000001</v>
      </c>
      <c r="F274" s="30">
        <f>E274-OrderCost!D274</f>
        <v>13872.2</v>
      </c>
    </row>
    <row r="275" spans="1:6" x14ac:dyDescent="0.3">
      <c r="A275" s="15" t="s">
        <v>362</v>
      </c>
      <c r="B275" s="21">
        <f>OrderPrice!F275</f>
        <v>23268</v>
      </c>
      <c r="C275" s="16" t="str">
        <f t="shared" si="8"/>
        <v>yes</v>
      </c>
      <c r="D275" s="22">
        <f>CustomerOrder!E275+30</f>
        <v>45558</v>
      </c>
      <c r="E275" s="34">
        <f t="shared" si="9"/>
        <v>23268</v>
      </c>
      <c r="F275" s="34">
        <f>E275-OrderCost!D275</f>
        <v>9362.5999999999985</v>
      </c>
    </row>
    <row r="276" spans="1:6" x14ac:dyDescent="0.3">
      <c r="A276" s="12" t="s">
        <v>363</v>
      </c>
      <c r="B276" s="18">
        <f>OrderPrice!F276</f>
        <v>43175</v>
      </c>
      <c r="C276" s="13" t="str">
        <f t="shared" si="8"/>
        <v>yes</v>
      </c>
      <c r="D276" s="19">
        <f>CustomerOrder!E276+30</f>
        <v>45593</v>
      </c>
      <c r="E276" s="30">
        <f t="shared" si="9"/>
        <v>43175</v>
      </c>
      <c r="F276" s="30">
        <f>E276-OrderCost!D276</f>
        <v>21501.149999999998</v>
      </c>
    </row>
    <row r="277" spans="1:6" x14ac:dyDescent="0.3">
      <c r="A277" s="15" t="s">
        <v>364</v>
      </c>
      <c r="B277" s="21">
        <f>OrderPrice!F277</f>
        <v>10794</v>
      </c>
      <c r="C277" s="16" t="str">
        <f t="shared" si="8"/>
        <v>yes</v>
      </c>
      <c r="D277" s="22">
        <f>CustomerOrder!E277+30</f>
        <v>45624</v>
      </c>
      <c r="E277" s="34">
        <f t="shared" si="9"/>
        <v>10794</v>
      </c>
      <c r="F277" s="34">
        <f>E277-OrderCost!D277</f>
        <v>4343.2999999999993</v>
      </c>
    </row>
    <row r="278" spans="1:6" x14ac:dyDescent="0.3">
      <c r="A278" s="12" t="s">
        <v>365</v>
      </c>
      <c r="B278" s="18">
        <f>OrderPrice!F278</f>
        <v>24545.279999999999</v>
      </c>
      <c r="C278" s="13" t="str">
        <f t="shared" si="8"/>
        <v>no</v>
      </c>
      <c r="D278" s="19">
        <f>CustomerOrder!E278+30</f>
        <v>45636</v>
      </c>
      <c r="E278" s="30" t="e">
        <f t="shared" si="9"/>
        <v>#N/A</v>
      </c>
      <c r="F278" s="30" t="e">
        <f>E278-OrderCost!D278</f>
        <v>#N/A</v>
      </c>
    </row>
    <row r="279" spans="1:6" x14ac:dyDescent="0.3">
      <c r="A279" s="15" t="s">
        <v>366</v>
      </c>
      <c r="B279" s="21">
        <f>OrderPrice!F279</f>
        <v>30817.05</v>
      </c>
      <c r="C279" s="16" t="str">
        <f t="shared" si="8"/>
        <v>no</v>
      </c>
      <c r="D279" s="22">
        <f>CustomerOrder!E279+30</f>
        <v>45668</v>
      </c>
      <c r="E279" s="34" t="e">
        <f t="shared" si="9"/>
        <v>#N/A</v>
      </c>
      <c r="F279" s="34" t="e">
        <f>E279-OrderCost!D279</f>
        <v>#N/A</v>
      </c>
    </row>
    <row r="280" spans="1:6" x14ac:dyDescent="0.3">
      <c r="A280" s="12" t="s">
        <v>367</v>
      </c>
      <c r="B280" s="18">
        <f>OrderPrice!F280</f>
        <v>17479.68</v>
      </c>
      <c r="C280" s="13" t="str">
        <f t="shared" si="8"/>
        <v>no</v>
      </c>
      <c r="D280" s="19">
        <f>CustomerOrder!E280+30</f>
        <v>45710</v>
      </c>
      <c r="E280" s="30" t="e">
        <f t="shared" si="9"/>
        <v>#N/A</v>
      </c>
      <c r="F280" s="30" t="e">
        <f>E280-OrderCost!D280</f>
        <v>#N/A</v>
      </c>
    </row>
    <row r="281" spans="1:6" x14ac:dyDescent="0.3">
      <c r="A281" s="15" t="s">
        <v>368</v>
      </c>
      <c r="B281" s="21">
        <f>OrderPrice!F281</f>
        <v>44970.239999999998</v>
      </c>
      <c r="C281" s="16" t="str">
        <f t="shared" si="8"/>
        <v>no</v>
      </c>
      <c r="D281" s="22">
        <f>CustomerOrder!E281+30</f>
        <v>45713</v>
      </c>
      <c r="E281" s="34" t="e">
        <f t="shared" si="9"/>
        <v>#N/A</v>
      </c>
      <c r="F281" s="34" t="e">
        <f>E281-OrderCost!D281</f>
        <v>#N/A</v>
      </c>
    </row>
    <row r="282" spans="1:6" x14ac:dyDescent="0.3">
      <c r="A282" s="12" t="s">
        <v>369</v>
      </c>
      <c r="B282" s="18">
        <f>OrderPrice!F282</f>
        <v>1872</v>
      </c>
      <c r="C282" s="13" t="str">
        <f t="shared" si="8"/>
        <v>yes</v>
      </c>
      <c r="D282" s="19">
        <f>CustomerOrder!E282+30</f>
        <v>45212</v>
      </c>
      <c r="E282" s="30">
        <f t="shared" si="9"/>
        <v>1872</v>
      </c>
      <c r="F282" s="30">
        <f>E282-OrderCost!D282</f>
        <v>1080</v>
      </c>
    </row>
    <row r="283" spans="1:6" x14ac:dyDescent="0.3">
      <c r="A283" s="15" t="s">
        <v>370</v>
      </c>
      <c r="B283" s="21">
        <f>OrderPrice!F283</f>
        <v>2407</v>
      </c>
      <c r="C283" s="16" t="str">
        <f t="shared" si="8"/>
        <v>yes</v>
      </c>
      <c r="D283" s="22">
        <f>CustomerOrder!E283+30</f>
        <v>45246</v>
      </c>
      <c r="E283" s="34">
        <f t="shared" si="9"/>
        <v>2407</v>
      </c>
      <c r="F283" s="34">
        <f>E283-OrderCost!D283</f>
        <v>1494</v>
      </c>
    </row>
    <row r="284" spans="1:6" x14ac:dyDescent="0.3">
      <c r="A284" s="12" t="s">
        <v>371</v>
      </c>
      <c r="B284" s="18">
        <f>OrderPrice!F284</f>
        <v>8640</v>
      </c>
      <c r="C284" s="13" t="str">
        <f t="shared" si="8"/>
        <v>yes</v>
      </c>
      <c r="D284" s="19">
        <f>CustomerOrder!E284+30</f>
        <v>45282</v>
      </c>
      <c r="E284" s="30">
        <f t="shared" si="9"/>
        <v>8640</v>
      </c>
      <c r="F284" s="30">
        <f>E284-OrderCost!D284</f>
        <v>5340</v>
      </c>
    </row>
    <row r="285" spans="1:6" x14ac:dyDescent="0.3">
      <c r="A285" s="15" t="s">
        <v>372</v>
      </c>
      <c r="B285" s="21">
        <f>OrderPrice!F285</f>
        <v>10813.5</v>
      </c>
      <c r="C285" s="16" t="str">
        <f t="shared" si="8"/>
        <v>yes</v>
      </c>
      <c r="D285" s="22">
        <f>CustomerOrder!E285+30</f>
        <v>45304</v>
      </c>
      <c r="E285" s="34">
        <f t="shared" si="9"/>
        <v>10813.5</v>
      </c>
      <c r="F285" s="34">
        <f>E285-OrderCost!D285</f>
        <v>6358.5</v>
      </c>
    </row>
    <row r="286" spans="1:6" x14ac:dyDescent="0.3">
      <c r="A286" s="12" t="s">
        <v>373</v>
      </c>
      <c r="B286" s="18">
        <f>OrderPrice!F286</f>
        <v>11956.95</v>
      </c>
      <c r="C286" s="13" t="str">
        <f t="shared" si="8"/>
        <v>yes</v>
      </c>
      <c r="D286" s="19">
        <f>CustomerOrder!E286+30</f>
        <v>45331</v>
      </c>
      <c r="E286" s="30">
        <f t="shared" si="9"/>
        <v>11956.95</v>
      </c>
      <c r="F286" s="30">
        <f>E286-OrderCost!D286</f>
        <v>6225.9500000000007</v>
      </c>
    </row>
    <row r="287" spans="1:6" x14ac:dyDescent="0.3">
      <c r="A287" s="15" t="s">
        <v>374</v>
      </c>
      <c r="B287" s="21">
        <f>OrderPrice!F287</f>
        <v>6977.88</v>
      </c>
      <c r="C287" s="16" t="str">
        <f t="shared" si="8"/>
        <v>yes</v>
      </c>
      <c r="D287" s="22">
        <f>CustomerOrder!E287+30</f>
        <v>45372</v>
      </c>
      <c r="E287" s="34">
        <f t="shared" si="9"/>
        <v>6977.88</v>
      </c>
      <c r="F287" s="34">
        <f>E287-OrderCost!D287</f>
        <v>3655.0800000000004</v>
      </c>
    </row>
    <row r="288" spans="1:6" x14ac:dyDescent="0.3">
      <c r="A288" s="12" t="s">
        <v>375</v>
      </c>
      <c r="B288" s="18">
        <f>OrderPrice!F288</f>
        <v>36501.57</v>
      </c>
      <c r="C288" s="13" t="str">
        <f t="shared" si="8"/>
        <v>yes</v>
      </c>
      <c r="D288" s="19">
        <f>CustomerOrder!E288+30</f>
        <v>45396</v>
      </c>
      <c r="E288" s="30">
        <f t="shared" si="9"/>
        <v>36501.57</v>
      </c>
      <c r="F288" s="30">
        <f>E288-OrderCost!D288</f>
        <v>21022.47</v>
      </c>
    </row>
    <row r="289" spans="1:6" x14ac:dyDescent="0.3">
      <c r="A289" s="15" t="s">
        <v>376</v>
      </c>
      <c r="B289" s="21">
        <f>OrderPrice!F289</f>
        <v>31813</v>
      </c>
      <c r="C289" s="16" t="str">
        <f t="shared" si="8"/>
        <v>yes</v>
      </c>
      <c r="D289" s="22">
        <f>CustomerOrder!E289+30</f>
        <v>45428</v>
      </c>
      <c r="E289" s="34">
        <f t="shared" si="9"/>
        <v>31813</v>
      </c>
      <c r="F289" s="34">
        <f>E289-OrderCost!D289</f>
        <v>18978.099999999999</v>
      </c>
    </row>
    <row r="290" spans="1:6" x14ac:dyDescent="0.3">
      <c r="A290" s="12" t="s">
        <v>377</v>
      </c>
      <c r="B290" s="18">
        <f>OrderPrice!F290</f>
        <v>14663.88</v>
      </c>
      <c r="C290" s="13" t="str">
        <f t="shared" si="8"/>
        <v>yes</v>
      </c>
      <c r="D290" s="19">
        <f>CustomerOrder!E290+30</f>
        <v>45461</v>
      </c>
      <c r="E290" s="30">
        <f t="shared" si="9"/>
        <v>14663.88</v>
      </c>
      <c r="F290" s="30">
        <f>E290-OrderCost!D290</f>
        <v>5783.58</v>
      </c>
    </row>
    <row r="291" spans="1:6" x14ac:dyDescent="0.3">
      <c r="A291" s="15" t="s">
        <v>378</v>
      </c>
      <c r="B291" s="21">
        <f>OrderPrice!F291</f>
        <v>11304.96</v>
      </c>
      <c r="C291" s="16" t="str">
        <f t="shared" si="8"/>
        <v>yes</v>
      </c>
      <c r="D291" s="22">
        <f>CustomerOrder!E291+30</f>
        <v>45492</v>
      </c>
      <c r="E291" s="34">
        <f t="shared" si="9"/>
        <v>11304.96</v>
      </c>
      <c r="F291" s="34">
        <f>E291-OrderCost!D291</f>
        <v>6812.16</v>
      </c>
    </row>
    <row r="292" spans="1:6" x14ac:dyDescent="0.3">
      <c r="A292" s="12" t="s">
        <v>379</v>
      </c>
      <c r="B292" s="18">
        <f>OrderPrice!F292</f>
        <v>26718.560000000001</v>
      </c>
      <c r="C292" s="13" t="str">
        <f t="shared" si="8"/>
        <v>yes</v>
      </c>
      <c r="D292" s="19">
        <f>CustomerOrder!E292+30</f>
        <v>45521</v>
      </c>
      <c r="E292" s="30">
        <f t="shared" si="9"/>
        <v>26718.560000000001</v>
      </c>
      <c r="F292" s="30">
        <f>E292-OrderCost!D292</f>
        <v>16270.460000000003</v>
      </c>
    </row>
    <row r="293" spans="1:6" x14ac:dyDescent="0.3">
      <c r="A293" s="15" t="s">
        <v>380</v>
      </c>
      <c r="B293" s="21">
        <f>OrderPrice!F293</f>
        <v>37934</v>
      </c>
      <c r="C293" s="16" t="str">
        <f t="shared" si="8"/>
        <v>yes</v>
      </c>
      <c r="D293" s="22">
        <f>CustomerOrder!E293+30</f>
        <v>45550</v>
      </c>
      <c r="E293" s="34">
        <f t="shared" si="9"/>
        <v>37934</v>
      </c>
      <c r="F293" s="34">
        <f>E293-OrderCost!D293</f>
        <v>20571.899999999998</v>
      </c>
    </row>
    <row r="294" spans="1:6" x14ac:dyDescent="0.3">
      <c r="A294" s="12" t="s">
        <v>381</v>
      </c>
      <c r="B294" s="18">
        <f>OrderPrice!F294</f>
        <v>11970</v>
      </c>
      <c r="C294" s="13" t="str">
        <f t="shared" si="8"/>
        <v>yes</v>
      </c>
      <c r="D294" s="19">
        <f>CustomerOrder!E294+30</f>
        <v>45586</v>
      </c>
      <c r="E294" s="30">
        <f t="shared" si="9"/>
        <v>11970</v>
      </c>
      <c r="F294" s="30">
        <f>E294-OrderCost!D294</f>
        <v>5187</v>
      </c>
    </row>
    <row r="295" spans="1:6" x14ac:dyDescent="0.3">
      <c r="A295" s="15" t="s">
        <v>382</v>
      </c>
      <c r="B295" s="21">
        <f>OrderPrice!F295</f>
        <v>14490</v>
      </c>
      <c r="C295" s="16" t="str">
        <f t="shared" si="8"/>
        <v>yes</v>
      </c>
      <c r="D295" s="22">
        <f>CustomerOrder!E295+30</f>
        <v>45614</v>
      </c>
      <c r="E295" s="34">
        <f t="shared" si="9"/>
        <v>14490</v>
      </c>
      <c r="F295" s="34">
        <f>E295-OrderCost!D295</f>
        <v>6279</v>
      </c>
    </row>
    <row r="296" spans="1:6" x14ac:dyDescent="0.3">
      <c r="A296" s="12" t="s">
        <v>383</v>
      </c>
      <c r="B296" s="18">
        <f>OrderPrice!F296</f>
        <v>17670</v>
      </c>
      <c r="C296" s="13" t="str">
        <f t="shared" si="8"/>
        <v>no</v>
      </c>
      <c r="D296" s="19">
        <f>CustomerOrder!E296+30</f>
        <v>45645</v>
      </c>
      <c r="E296" s="30" t="e">
        <f t="shared" si="9"/>
        <v>#N/A</v>
      </c>
      <c r="F296" s="30" t="e">
        <f>E296-OrderCost!D296</f>
        <v>#N/A</v>
      </c>
    </row>
    <row r="297" spans="1:6" x14ac:dyDescent="0.3">
      <c r="A297" s="15" t="s">
        <v>384</v>
      </c>
      <c r="B297" s="21">
        <f>OrderPrice!F297</f>
        <v>34020.480000000003</v>
      </c>
      <c r="C297" s="16" t="str">
        <f t="shared" si="8"/>
        <v>no</v>
      </c>
      <c r="D297" s="22">
        <f>CustomerOrder!E297+30</f>
        <v>45668</v>
      </c>
      <c r="E297" s="34" t="e">
        <f t="shared" si="9"/>
        <v>#N/A</v>
      </c>
      <c r="F297" s="34" t="e">
        <f>E297-OrderCost!D297</f>
        <v>#N/A</v>
      </c>
    </row>
    <row r="298" spans="1:6" x14ac:dyDescent="0.3">
      <c r="A298" s="12" t="s">
        <v>385</v>
      </c>
      <c r="B298" s="18">
        <f>OrderPrice!F298</f>
        <v>15648.18</v>
      </c>
      <c r="C298" s="13" t="str">
        <f t="shared" si="8"/>
        <v>no</v>
      </c>
      <c r="D298" s="19">
        <f>CustomerOrder!E298+30</f>
        <v>45708</v>
      </c>
      <c r="E298" s="30" t="e">
        <f t="shared" si="9"/>
        <v>#N/A</v>
      </c>
      <c r="F298" s="30" t="e">
        <f>E298-OrderCost!D298</f>
        <v>#N/A</v>
      </c>
    </row>
    <row r="299" spans="1:6" x14ac:dyDescent="0.3">
      <c r="A299" s="15" t="s">
        <v>386</v>
      </c>
      <c r="B299" s="21">
        <f>OrderPrice!F299</f>
        <v>30061.200000000001</v>
      </c>
      <c r="C299" s="16" t="str">
        <f t="shared" si="8"/>
        <v>no</v>
      </c>
      <c r="D299" s="22">
        <f>CustomerOrder!E299+30</f>
        <v>45711</v>
      </c>
      <c r="E299" s="34" t="e">
        <f t="shared" si="9"/>
        <v>#N/A</v>
      </c>
      <c r="F299" s="34" t="e">
        <f>E299-OrderCost!D299</f>
        <v>#N/A</v>
      </c>
    </row>
    <row r="300" spans="1:6" x14ac:dyDescent="0.3">
      <c r="A300" s="12" t="s">
        <v>387</v>
      </c>
      <c r="B300" s="18">
        <f>OrderPrice!F300</f>
        <v>2511</v>
      </c>
      <c r="C300" s="13" t="str">
        <f t="shared" si="8"/>
        <v>yes</v>
      </c>
      <c r="D300" s="19">
        <f>CustomerOrder!E300+30</f>
        <v>45218</v>
      </c>
      <c r="E300" s="30">
        <f t="shared" si="9"/>
        <v>2511</v>
      </c>
      <c r="F300" s="30">
        <f>E300-OrderCost!D300</f>
        <v>1620</v>
      </c>
    </row>
    <row r="301" spans="1:6" x14ac:dyDescent="0.3">
      <c r="A301" s="15" t="s">
        <v>388</v>
      </c>
      <c r="B301" s="21">
        <f>OrderPrice!F301</f>
        <v>1680</v>
      </c>
      <c r="C301" s="16" t="str">
        <f t="shared" si="8"/>
        <v>yes</v>
      </c>
      <c r="D301" s="22">
        <f>CustomerOrder!E301+30</f>
        <v>45247</v>
      </c>
      <c r="E301" s="34">
        <f t="shared" si="9"/>
        <v>1680</v>
      </c>
      <c r="F301" s="34">
        <f>E301-OrderCost!D301</f>
        <v>1064</v>
      </c>
    </row>
    <row r="302" spans="1:6" x14ac:dyDescent="0.3">
      <c r="A302" s="12" t="s">
        <v>389</v>
      </c>
      <c r="B302" s="18">
        <f>OrderPrice!F302</f>
        <v>10485.09</v>
      </c>
      <c r="C302" s="13" t="str">
        <f t="shared" si="8"/>
        <v>yes</v>
      </c>
      <c r="D302" s="19">
        <f>CustomerOrder!E302+30</f>
        <v>45271</v>
      </c>
      <c r="E302" s="30">
        <f t="shared" si="9"/>
        <v>10485.09</v>
      </c>
      <c r="F302" s="30">
        <f>E302-OrderCost!D302</f>
        <v>6558.09</v>
      </c>
    </row>
    <row r="303" spans="1:6" x14ac:dyDescent="0.3">
      <c r="A303" s="15" t="s">
        <v>390</v>
      </c>
      <c r="B303" s="21">
        <f>OrderPrice!F303</f>
        <v>11861.119999999999</v>
      </c>
      <c r="C303" s="16" t="str">
        <f t="shared" si="8"/>
        <v>yes</v>
      </c>
      <c r="D303" s="22">
        <f>CustomerOrder!E303+30</f>
        <v>45308</v>
      </c>
      <c r="E303" s="34">
        <f t="shared" si="9"/>
        <v>11861.119999999999</v>
      </c>
      <c r="F303" s="34">
        <f>E303-OrderCost!D303</f>
        <v>7120.119999999999</v>
      </c>
    </row>
    <row r="304" spans="1:6" x14ac:dyDescent="0.3">
      <c r="A304" s="12" t="s">
        <v>391</v>
      </c>
      <c r="B304" s="18">
        <f>OrderPrice!F304</f>
        <v>11692.8</v>
      </c>
      <c r="C304" s="13" t="str">
        <f t="shared" si="8"/>
        <v>yes</v>
      </c>
      <c r="D304" s="19">
        <f>CustomerOrder!E304+30</f>
        <v>45332</v>
      </c>
      <c r="E304" s="30">
        <f t="shared" si="9"/>
        <v>11692.8</v>
      </c>
      <c r="F304" s="30">
        <f>E304-OrderCost!D304</f>
        <v>5532.7999999999993</v>
      </c>
    </row>
    <row r="305" spans="1:6" x14ac:dyDescent="0.3">
      <c r="A305" s="15" t="s">
        <v>392</v>
      </c>
      <c r="B305" s="21">
        <f>OrderPrice!F305</f>
        <v>5980.8</v>
      </c>
      <c r="C305" s="16" t="str">
        <f t="shared" si="8"/>
        <v>yes</v>
      </c>
      <c r="D305" s="22">
        <f>CustomerOrder!E305+30</f>
        <v>45380</v>
      </c>
      <c r="E305" s="34">
        <f t="shared" si="9"/>
        <v>5980.8</v>
      </c>
      <c r="F305" s="34">
        <f>E305-OrderCost!D305</f>
        <v>3268.8</v>
      </c>
    </row>
    <row r="306" spans="1:6" x14ac:dyDescent="0.3">
      <c r="A306" s="12" t="s">
        <v>393</v>
      </c>
      <c r="B306" s="18">
        <f>OrderPrice!F306</f>
        <v>15117.119999999999</v>
      </c>
      <c r="C306" s="13" t="str">
        <f t="shared" si="8"/>
        <v>yes</v>
      </c>
      <c r="D306" s="19">
        <f>CustomerOrder!E306+30</f>
        <v>45402</v>
      </c>
      <c r="E306" s="30">
        <f t="shared" si="9"/>
        <v>15117.119999999999</v>
      </c>
      <c r="F306" s="30">
        <f>E306-OrderCost!D306</f>
        <v>8981.2199999999975</v>
      </c>
    </row>
    <row r="307" spans="1:6" x14ac:dyDescent="0.3">
      <c r="A307" s="15" t="s">
        <v>394</v>
      </c>
      <c r="B307" s="21">
        <f>OrderPrice!F307</f>
        <v>27637</v>
      </c>
      <c r="C307" s="16" t="str">
        <f t="shared" si="8"/>
        <v>yes</v>
      </c>
      <c r="D307" s="22">
        <f>CustomerOrder!E307+30</f>
        <v>45424</v>
      </c>
      <c r="E307" s="34">
        <f t="shared" si="9"/>
        <v>27637</v>
      </c>
      <c r="F307" s="34">
        <f>E307-OrderCost!D307</f>
        <v>16868.099999999999</v>
      </c>
    </row>
    <row r="308" spans="1:6" x14ac:dyDescent="0.3">
      <c r="A308" s="12" t="s">
        <v>395</v>
      </c>
      <c r="B308" s="18">
        <f>OrderPrice!F308</f>
        <v>22809.599999999999</v>
      </c>
      <c r="C308" s="13" t="str">
        <f t="shared" si="8"/>
        <v>yes</v>
      </c>
      <c r="D308" s="19">
        <f>CustomerOrder!E308+30</f>
        <v>45471</v>
      </c>
      <c r="E308" s="30">
        <f t="shared" si="9"/>
        <v>22809.599999999999</v>
      </c>
      <c r="F308" s="30">
        <f>E308-OrderCost!D308</f>
        <v>13859.999999999998</v>
      </c>
    </row>
    <row r="309" spans="1:6" x14ac:dyDescent="0.3">
      <c r="A309" s="15" t="s">
        <v>396</v>
      </c>
      <c r="B309" s="21">
        <f>OrderPrice!F309</f>
        <v>12792.78</v>
      </c>
      <c r="C309" s="16" t="str">
        <f t="shared" si="8"/>
        <v>yes</v>
      </c>
      <c r="D309" s="22">
        <f>CustomerOrder!E309+30</f>
        <v>45485</v>
      </c>
      <c r="E309" s="34">
        <f t="shared" si="9"/>
        <v>12792.78</v>
      </c>
      <c r="F309" s="34">
        <f>E309-OrderCost!D309</f>
        <v>7978.9800000000005</v>
      </c>
    </row>
    <row r="310" spans="1:6" x14ac:dyDescent="0.3">
      <c r="A310" s="12" t="s">
        <v>397</v>
      </c>
      <c r="B310" s="18">
        <f>OrderPrice!F310</f>
        <v>22514.240000000002</v>
      </c>
      <c r="C310" s="13" t="str">
        <f t="shared" si="8"/>
        <v>yes</v>
      </c>
      <c r="D310" s="19">
        <f>CustomerOrder!E310+30</f>
        <v>45530</v>
      </c>
      <c r="E310" s="30">
        <f t="shared" si="9"/>
        <v>22514.240000000002</v>
      </c>
      <c r="F310" s="30">
        <f>E310-OrderCost!D310</f>
        <v>10491.04</v>
      </c>
    </row>
    <row r="311" spans="1:6" x14ac:dyDescent="0.3">
      <c r="A311" s="15" t="s">
        <v>398</v>
      </c>
      <c r="B311" s="21">
        <f>OrderPrice!F311</f>
        <v>25064</v>
      </c>
      <c r="C311" s="16" t="str">
        <f t="shared" si="8"/>
        <v>yes</v>
      </c>
      <c r="D311" s="22">
        <f>CustomerOrder!E311+30</f>
        <v>45557</v>
      </c>
      <c r="E311" s="34">
        <f t="shared" si="9"/>
        <v>25064</v>
      </c>
      <c r="F311" s="34">
        <f>E311-OrderCost!D311</f>
        <v>13978</v>
      </c>
    </row>
    <row r="312" spans="1:6" x14ac:dyDescent="0.3">
      <c r="A312" s="12" t="s">
        <v>399</v>
      </c>
      <c r="B312" s="18">
        <f>OrderPrice!F312</f>
        <v>19700</v>
      </c>
      <c r="C312" s="13" t="str">
        <f t="shared" si="8"/>
        <v>yes</v>
      </c>
      <c r="D312" s="19">
        <f>CustomerOrder!E312+30</f>
        <v>45581</v>
      </c>
      <c r="E312" s="30">
        <f t="shared" si="9"/>
        <v>19700</v>
      </c>
      <c r="F312" s="30">
        <f>E312-OrderCost!D312</f>
        <v>10638</v>
      </c>
    </row>
    <row r="313" spans="1:6" x14ac:dyDescent="0.3">
      <c r="A313" s="15" t="s">
        <v>400</v>
      </c>
      <c r="B313" s="21">
        <f>OrderPrice!F313</f>
        <v>50871</v>
      </c>
      <c r="C313" s="16" t="str">
        <f t="shared" si="8"/>
        <v>yes</v>
      </c>
      <c r="D313" s="22">
        <f>CustomerOrder!E313+30</f>
        <v>45620</v>
      </c>
      <c r="E313" s="34">
        <f t="shared" si="9"/>
        <v>50871</v>
      </c>
      <c r="F313" s="34">
        <f>E313-OrderCost!D313</f>
        <v>31999.5</v>
      </c>
    </row>
    <row r="314" spans="1:6" x14ac:dyDescent="0.3">
      <c r="A314" s="12" t="s">
        <v>401</v>
      </c>
      <c r="B314" s="18">
        <f>OrderPrice!F314</f>
        <v>12656.16</v>
      </c>
      <c r="C314" s="13" t="str">
        <f t="shared" si="8"/>
        <v>no</v>
      </c>
      <c r="D314" s="19">
        <f>CustomerOrder!E314+30</f>
        <v>45653</v>
      </c>
      <c r="E314" s="30" t="e">
        <f t="shared" si="9"/>
        <v>#N/A</v>
      </c>
      <c r="F314" s="30" t="e">
        <f>E314-OrderCost!D314</f>
        <v>#N/A</v>
      </c>
    </row>
    <row r="315" spans="1:6" x14ac:dyDescent="0.3">
      <c r="A315" s="15" t="s">
        <v>402</v>
      </c>
      <c r="B315" s="21">
        <f>OrderPrice!F315</f>
        <v>33304.199999999997</v>
      </c>
      <c r="C315" s="16" t="str">
        <f t="shared" si="8"/>
        <v>no</v>
      </c>
      <c r="D315" s="22">
        <f>CustomerOrder!E315+30</f>
        <v>45680</v>
      </c>
      <c r="E315" s="34" t="e">
        <f t="shared" si="9"/>
        <v>#N/A</v>
      </c>
      <c r="F315" s="34" t="e">
        <f>E315-OrderCost!D315</f>
        <v>#N/A</v>
      </c>
    </row>
    <row r="316" spans="1:6" x14ac:dyDescent="0.3">
      <c r="A316" s="12" t="s">
        <v>403</v>
      </c>
      <c r="B316" s="18">
        <f>OrderPrice!F316</f>
        <v>12118.48</v>
      </c>
      <c r="C316" s="13" t="str">
        <f t="shared" si="8"/>
        <v>no</v>
      </c>
      <c r="D316" s="19">
        <f>CustomerOrder!E316+30</f>
        <v>45703</v>
      </c>
      <c r="E316" s="30" t="e">
        <f t="shared" si="9"/>
        <v>#N/A</v>
      </c>
      <c r="F316" s="30" t="e">
        <f>E316-OrderCost!D316</f>
        <v>#N/A</v>
      </c>
    </row>
    <row r="317" spans="1:6" x14ac:dyDescent="0.3">
      <c r="A317" s="15" t="s">
        <v>404</v>
      </c>
      <c r="B317" s="21">
        <f>OrderPrice!F317</f>
        <v>27246.95</v>
      </c>
      <c r="C317" s="16" t="str">
        <f t="shared" si="8"/>
        <v>no</v>
      </c>
      <c r="D317" s="22">
        <f>CustomerOrder!E317+30</f>
        <v>45706</v>
      </c>
      <c r="E317" s="34" t="e">
        <f t="shared" si="9"/>
        <v>#N/A</v>
      </c>
      <c r="F317" s="34" t="e">
        <f>E317-OrderCost!D317</f>
        <v>#N/A</v>
      </c>
    </row>
    <row r="318" spans="1:6" x14ac:dyDescent="0.3">
      <c r="A318" s="12" t="s">
        <v>405</v>
      </c>
      <c r="B318" s="18">
        <f>OrderPrice!F318</f>
        <v>1440</v>
      </c>
      <c r="C318" s="13" t="str">
        <f t="shared" si="8"/>
        <v>yes</v>
      </c>
      <c r="D318" s="19">
        <f>CustomerOrder!E318+30</f>
        <v>45214</v>
      </c>
      <c r="E318" s="30">
        <f t="shared" si="9"/>
        <v>1440</v>
      </c>
      <c r="F318" s="30">
        <f>E318-OrderCost!D318</f>
        <v>576</v>
      </c>
    </row>
    <row r="319" spans="1:6" x14ac:dyDescent="0.3">
      <c r="A319" s="15" t="s">
        <v>406</v>
      </c>
      <c r="B319" s="21">
        <f>OrderPrice!F319</f>
        <v>1428</v>
      </c>
      <c r="C319" s="16" t="str">
        <f t="shared" si="8"/>
        <v>yes</v>
      </c>
      <c r="D319" s="22">
        <f>CustomerOrder!E319+30</f>
        <v>45246</v>
      </c>
      <c r="E319" s="34">
        <f t="shared" si="9"/>
        <v>1428</v>
      </c>
      <c r="F319" s="34">
        <f>E319-OrderCost!D319</f>
        <v>612</v>
      </c>
    </row>
    <row r="320" spans="1:6" x14ac:dyDescent="0.3">
      <c r="A320" s="12" t="s">
        <v>407</v>
      </c>
      <c r="B320" s="18">
        <f>OrderPrice!F320</f>
        <v>16088.8</v>
      </c>
      <c r="C320" s="13" t="str">
        <f t="shared" si="8"/>
        <v>yes</v>
      </c>
      <c r="D320" s="19">
        <f>CustomerOrder!E320+30</f>
        <v>45289</v>
      </c>
      <c r="E320" s="30">
        <f t="shared" si="9"/>
        <v>16088.8</v>
      </c>
      <c r="F320" s="30">
        <f>E320-OrderCost!D320</f>
        <v>7352.7999999999993</v>
      </c>
    </row>
    <row r="321" spans="1:6" x14ac:dyDescent="0.3">
      <c r="A321" s="15" t="s">
        <v>408</v>
      </c>
      <c r="B321" s="21">
        <f>OrderPrice!F321</f>
        <v>9612</v>
      </c>
      <c r="C321" s="16" t="str">
        <f t="shared" si="8"/>
        <v>yes</v>
      </c>
      <c r="D321" s="22">
        <f>CustomerOrder!E321+30</f>
        <v>45320</v>
      </c>
      <c r="E321" s="34">
        <f t="shared" si="9"/>
        <v>9612</v>
      </c>
      <c r="F321" s="34">
        <f>E321-OrderCost!D321</f>
        <v>4428</v>
      </c>
    </row>
    <row r="322" spans="1:6" x14ac:dyDescent="0.3">
      <c r="A322" s="12" t="s">
        <v>409</v>
      </c>
      <c r="B322" s="18">
        <f>OrderPrice!F322</f>
        <v>18492.3</v>
      </c>
      <c r="C322" s="13" t="str">
        <f t="shared" ref="C322:C385" si="10">IF(D322&lt;=INT("30/11/2024"),"yes","no")</f>
        <v>yes</v>
      </c>
      <c r="D322" s="19">
        <f>CustomerOrder!E322+30</f>
        <v>45341</v>
      </c>
      <c r="E322" s="30">
        <f t="shared" si="9"/>
        <v>18492.3</v>
      </c>
      <c r="F322" s="30">
        <f>E322-OrderCost!D322</f>
        <v>9360.2999999999993</v>
      </c>
    </row>
    <row r="323" spans="1:6" x14ac:dyDescent="0.3">
      <c r="A323" s="15" t="s">
        <v>410</v>
      </c>
      <c r="B323" s="21">
        <f>OrderPrice!F323</f>
        <v>10757.12</v>
      </c>
      <c r="C323" s="16" t="str">
        <f t="shared" si="10"/>
        <v>yes</v>
      </c>
      <c r="D323" s="22">
        <f>CustomerOrder!E323+30</f>
        <v>45364</v>
      </c>
      <c r="E323" s="34">
        <f t="shared" ref="E323:E386" si="11">IF(C323="yes",B323,NA())</f>
        <v>10757.12</v>
      </c>
      <c r="F323" s="34">
        <f>E323-OrderCost!D323</f>
        <v>6555.1200000000008</v>
      </c>
    </row>
    <row r="324" spans="1:6" x14ac:dyDescent="0.3">
      <c r="A324" s="12" t="s">
        <v>411</v>
      </c>
      <c r="B324" s="18">
        <f>OrderPrice!F324</f>
        <v>19041.7</v>
      </c>
      <c r="C324" s="13" t="str">
        <f t="shared" si="10"/>
        <v>yes</v>
      </c>
      <c r="D324" s="19">
        <f>CustomerOrder!E324+30</f>
        <v>45411</v>
      </c>
      <c r="E324" s="30">
        <f t="shared" si="11"/>
        <v>19041.7</v>
      </c>
      <c r="F324" s="30">
        <f>E324-OrderCost!D324</f>
        <v>8327.7000000000007</v>
      </c>
    </row>
    <row r="325" spans="1:6" x14ac:dyDescent="0.3">
      <c r="A325" s="15" t="s">
        <v>412</v>
      </c>
      <c r="B325" s="21">
        <f>OrderPrice!F325</f>
        <v>43392</v>
      </c>
      <c r="C325" s="16" t="str">
        <f t="shared" si="10"/>
        <v>yes</v>
      </c>
      <c r="D325" s="22">
        <f>CustomerOrder!E325+30</f>
        <v>45440</v>
      </c>
      <c r="E325" s="34">
        <f t="shared" si="11"/>
        <v>43392</v>
      </c>
      <c r="F325" s="34">
        <f>E325-OrderCost!D325</f>
        <v>28476</v>
      </c>
    </row>
    <row r="326" spans="1:6" x14ac:dyDescent="0.3">
      <c r="A326" s="12" t="s">
        <v>413</v>
      </c>
      <c r="B326" s="18">
        <f>OrderPrice!F326</f>
        <v>17153.5</v>
      </c>
      <c r="C326" s="13" t="str">
        <f t="shared" si="10"/>
        <v>yes</v>
      </c>
      <c r="D326" s="19">
        <f>CustomerOrder!E326+30</f>
        <v>45465</v>
      </c>
      <c r="E326" s="30">
        <f t="shared" si="11"/>
        <v>17153.5</v>
      </c>
      <c r="F326" s="30">
        <f>E326-OrderCost!D326</f>
        <v>8859.5</v>
      </c>
    </row>
    <row r="327" spans="1:6" x14ac:dyDescent="0.3">
      <c r="A327" s="15" t="s">
        <v>414</v>
      </c>
      <c r="B327" s="21">
        <f>OrderPrice!F327</f>
        <v>7347.12</v>
      </c>
      <c r="C327" s="16" t="str">
        <f t="shared" si="10"/>
        <v>yes</v>
      </c>
      <c r="D327" s="22">
        <f>CustomerOrder!E327+30</f>
        <v>45493</v>
      </c>
      <c r="E327" s="34">
        <f t="shared" si="11"/>
        <v>7347.12</v>
      </c>
      <c r="F327" s="34">
        <f>E327-OrderCost!D327</f>
        <v>3354.12</v>
      </c>
    </row>
    <row r="328" spans="1:6" x14ac:dyDescent="0.3">
      <c r="A328" s="12" t="s">
        <v>415</v>
      </c>
      <c r="B328" s="18">
        <f>OrderPrice!F328</f>
        <v>34805.760000000002</v>
      </c>
      <c r="C328" s="13" t="str">
        <f t="shared" si="10"/>
        <v>yes</v>
      </c>
      <c r="D328" s="19">
        <f>CustomerOrder!E328+30</f>
        <v>45529</v>
      </c>
      <c r="E328" s="30">
        <f t="shared" si="11"/>
        <v>34805.760000000002</v>
      </c>
      <c r="F328" s="30">
        <f>E328-OrderCost!D328</f>
        <v>21209.760000000002</v>
      </c>
    </row>
    <row r="329" spans="1:6" x14ac:dyDescent="0.3">
      <c r="A329" s="15" t="s">
        <v>416</v>
      </c>
      <c r="B329" s="21">
        <f>OrderPrice!F329</f>
        <v>46893</v>
      </c>
      <c r="C329" s="16" t="str">
        <f t="shared" si="10"/>
        <v>yes</v>
      </c>
      <c r="D329" s="22">
        <f>CustomerOrder!E329+30</f>
        <v>45547</v>
      </c>
      <c r="E329" s="34">
        <f t="shared" si="11"/>
        <v>46893</v>
      </c>
      <c r="F329" s="34">
        <f>E329-OrderCost!D329</f>
        <v>30125.200000000001</v>
      </c>
    </row>
    <row r="330" spans="1:6" x14ac:dyDescent="0.3">
      <c r="A330" s="12" t="s">
        <v>417</v>
      </c>
      <c r="B330" s="18">
        <f>OrderPrice!F330</f>
        <v>36330</v>
      </c>
      <c r="C330" s="13" t="str">
        <f t="shared" si="10"/>
        <v>yes</v>
      </c>
      <c r="D330" s="19">
        <f>CustomerOrder!E330+30</f>
        <v>45577</v>
      </c>
      <c r="E330" s="30">
        <f t="shared" si="11"/>
        <v>36330</v>
      </c>
      <c r="F330" s="30">
        <f>E330-OrderCost!D330</f>
        <v>22040.199999999997</v>
      </c>
    </row>
    <row r="331" spans="1:6" x14ac:dyDescent="0.3">
      <c r="A331" s="15" t="s">
        <v>418</v>
      </c>
      <c r="B331" s="21">
        <f>OrderPrice!F331</f>
        <v>60000</v>
      </c>
      <c r="C331" s="16" t="str">
        <f t="shared" si="10"/>
        <v>yes</v>
      </c>
      <c r="D331" s="22">
        <f>CustomerOrder!E331+30</f>
        <v>45619</v>
      </c>
      <c r="E331" s="34">
        <f t="shared" si="11"/>
        <v>60000</v>
      </c>
      <c r="F331" s="34">
        <f>E331-OrderCost!D331</f>
        <v>37875</v>
      </c>
    </row>
    <row r="332" spans="1:6" x14ac:dyDescent="0.3">
      <c r="A332" s="12" t="s">
        <v>419</v>
      </c>
      <c r="B332" s="18">
        <f>OrderPrice!F332</f>
        <v>30521.599999999999</v>
      </c>
      <c r="C332" s="13" t="str">
        <f t="shared" si="10"/>
        <v>no</v>
      </c>
      <c r="D332" s="19">
        <f>CustomerOrder!E332+30</f>
        <v>45652</v>
      </c>
      <c r="E332" s="30" t="e">
        <f t="shared" si="11"/>
        <v>#N/A</v>
      </c>
      <c r="F332" s="30" t="e">
        <f>E332-OrderCost!D332</f>
        <v>#N/A</v>
      </c>
    </row>
    <row r="333" spans="1:6" x14ac:dyDescent="0.3">
      <c r="A333" s="15" t="s">
        <v>420</v>
      </c>
      <c r="B333" s="21">
        <f>OrderPrice!F333</f>
        <v>44104.800000000003</v>
      </c>
      <c r="C333" s="16" t="str">
        <f t="shared" si="10"/>
        <v>no</v>
      </c>
      <c r="D333" s="22">
        <f>CustomerOrder!E333+30</f>
        <v>45683</v>
      </c>
      <c r="E333" s="34" t="e">
        <f t="shared" si="11"/>
        <v>#N/A</v>
      </c>
      <c r="F333" s="34" t="e">
        <f>E333-OrderCost!D333</f>
        <v>#N/A</v>
      </c>
    </row>
    <row r="334" spans="1:6" x14ac:dyDescent="0.3">
      <c r="A334" s="12" t="s">
        <v>421</v>
      </c>
      <c r="B334" s="18">
        <f>OrderPrice!F334</f>
        <v>16127.58</v>
      </c>
      <c r="C334" s="13" t="str">
        <f t="shared" si="10"/>
        <v>no</v>
      </c>
      <c r="D334" s="19">
        <f>CustomerOrder!E334+30</f>
        <v>45711</v>
      </c>
      <c r="E334" s="30" t="e">
        <f t="shared" si="11"/>
        <v>#N/A</v>
      </c>
      <c r="F334" s="30" t="e">
        <f>E334-OrderCost!D334</f>
        <v>#N/A</v>
      </c>
    </row>
    <row r="335" spans="1:6" x14ac:dyDescent="0.3">
      <c r="A335" s="15" t="s">
        <v>422</v>
      </c>
      <c r="B335" s="21">
        <f>OrderPrice!F335</f>
        <v>11679.5</v>
      </c>
      <c r="C335" s="16" t="str">
        <f t="shared" si="10"/>
        <v>no</v>
      </c>
      <c r="D335" s="22">
        <f>CustomerOrder!E335+30</f>
        <v>45714</v>
      </c>
      <c r="E335" s="34" t="e">
        <f t="shared" si="11"/>
        <v>#N/A</v>
      </c>
      <c r="F335" s="34" t="e">
        <f>E335-OrderCost!D335</f>
        <v>#N/A</v>
      </c>
    </row>
    <row r="336" spans="1:6" x14ac:dyDescent="0.3">
      <c r="A336" s="12" t="s">
        <v>423</v>
      </c>
      <c r="B336" s="18">
        <f>OrderPrice!F336</f>
        <v>17853.439999999999</v>
      </c>
      <c r="C336" s="13" t="str">
        <f t="shared" si="10"/>
        <v>yes</v>
      </c>
      <c r="D336" s="19">
        <f>CustomerOrder!E336+30</f>
        <v>45514</v>
      </c>
      <c r="E336" s="30">
        <f t="shared" si="11"/>
        <v>17853.439999999999</v>
      </c>
      <c r="F336" s="30">
        <f>E336-OrderCost!D336</f>
        <v>9357.8399999999983</v>
      </c>
    </row>
    <row r="337" spans="1:6" x14ac:dyDescent="0.3">
      <c r="A337" s="15" t="s">
        <v>424</v>
      </c>
      <c r="B337" s="21">
        <f>OrderPrice!F337</f>
        <v>40554</v>
      </c>
      <c r="C337" s="16" t="str">
        <f t="shared" si="10"/>
        <v>yes</v>
      </c>
      <c r="D337" s="22">
        <f>CustomerOrder!E337+30</f>
        <v>45556</v>
      </c>
      <c r="E337" s="34">
        <f t="shared" si="11"/>
        <v>40554</v>
      </c>
      <c r="F337" s="34">
        <f>E337-OrderCost!D337</f>
        <v>20126.8</v>
      </c>
    </row>
    <row r="338" spans="1:6" x14ac:dyDescent="0.3">
      <c r="A338" s="12" t="s">
        <v>425</v>
      </c>
      <c r="B338" s="18">
        <f>OrderPrice!F338</f>
        <v>17848</v>
      </c>
      <c r="C338" s="13" t="str">
        <f t="shared" si="10"/>
        <v>yes</v>
      </c>
      <c r="D338" s="19">
        <f>CustomerOrder!E338+30</f>
        <v>45586</v>
      </c>
      <c r="E338" s="30">
        <f t="shared" si="11"/>
        <v>17848</v>
      </c>
      <c r="F338" s="30">
        <f>E338-OrderCost!D338</f>
        <v>7294.4</v>
      </c>
    </row>
    <row r="339" spans="1:6" x14ac:dyDescent="0.3">
      <c r="A339" s="15" t="s">
        <v>426</v>
      </c>
      <c r="B339" s="21">
        <f>OrderPrice!F339</f>
        <v>17416</v>
      </c>
      <c r="C339" s="16" t="str">
        <f t="shared" si="10"/>
        <v>yes</v>
      </c>
      <c r="D339" s="22">
        <f>CustomerOrder!E339+30</f>
        <v>45609</v>
      </c>
      <c r="E339" s="34">
        <f t="shared" si="11"/>
        <v>17416</v>
      </c>
      <c r="F339" s="34">
        <f>E339-OrderCost!D339</f>
        <v>8956.8000000000011</v>
      </c>
    </row>
    <row r="340" spans="1:6" x14ac:dyDescent="0.3">
      <c r="A340" s="12" t="s">
        <v>427</v>
      </c>
      <c r="B340" s="18">
        <f>OrderPrice!F340</f>
        <v>28508.16</v>
      </c>
      <c r="C340" s="13" t="str">
        <f t="shared" si="10"/>
        <v>no</v>
      </c>
      <c r="D340" s="19">
        <f>CustomerOrder!E340+30</f>
        <v>45641</v>
      </c>
      <c r="E340" s="30" t="e">
        <f t="shared" si="11"/>
        <v>#N/A</v>
      </c>
      <c r="F340" s="30" t="e">
        <f>E340-OrderCost!D340</f>
        <v>#N/A</v>
      </c>
    </row>
    <row r="341" spans="1:6" x14ac:dyDescent="0.3">
      <c r="A341" s="15" t="s">
        <v>428</v>
      </c>
      <c r="B341" s="21">
        <f>OrderPrice!F341</f>
        <v>37175.040000000001</v>
      </c>
      <c r="C341" s="16" t="str">
        <f t="shared" si="10"/>
        <v>no</v>
      </c>
      <c r="D341" s="22">
        <f>CustomerOrder!E341+30</f>
        <v>45674</v>
      </c>
      <c r="E341" s="34" t="e">
        <f t="shared" si="11"/>
        <v>#N/A</v>
      </c>
      <c r="F341" s="34" t="e">
        <f>E341-OrderCost!D341</f>
        <v>#N/A</v>
      </c>
    </row>
    <row r="342" spans="1:6" x14ac:dyDescent="0.3">
      <c r="A342" s="12" t="s">
        <v>429</v>
      </c>
      <c r="B342" s="18">
        <f>OrderPrice!F342</f>
        <v>50352</v>
      </c>
      <c r="C342" s="13" t="str">
        <f t="shared" si="10"/>
        <v>no</v>
      </c>
      <c r="D342" s="19">
        <f>CustomerOrder!E342+30</f>
        <v>45703</v>
      </c>
      <c r="E342" s="30" t="e">
        <f t="shared" si="11"/>
        <v>#N/A</v>
      </c>
      <c r="F342" s="30" t="e">
        <f>E342-OrderCost!D342</f>
        <v>#N/A</v>
      </c>
    </row>
    <row r="343" spans="1:6" x14ac:dyDescent="0.3">
      <c r="A343" s="15" t="s">
        <v>430</v>
      </c>
      <c r="B343" s="21">
        <f>OrderPrice!F343</f>
        <v>26837.759999999998</v>
      </c>
      <c r="C343" s="16" t="str">
        <f t="shared" si="10"/>
        <v>no</v>
      </c>
      <c r="D343" s="22">
        <f>CustomerOrder!E343+30</f>
        <v>45706</v>
      </c>
      <c r="E343" s="34" t="e">
        <f t="shared" si="11"/>
        <v>#N/A</v>
      </c>
      <c r="F343" s="34" t="e">
        <f>E343-OrderCost!D343</f>
        <v>#N/A</v>
      </c>
    </row>
    <row r="344" spans="1:6" x14ac:dyDescent="0.3">
      <c r="A344" s="12" t="s">
        <v>431</v>
      </c>
      <c r="B344" s="18">
        <f>OrderPrice!F344</f>
        <v>355.81</v>
      </c>
      <c r="C344" s="13" t="str">
        <f t="shared" si="10"/>
        <v>yes</v>
      </c>
      <c r="D344" s="19">
        <f>CustomerOrder!E344+30</f>
        <v>45157</v>
      </c>
      <c r="E344" s="30">
        <f t="shared" si="11"/>
        <v>355.81</v>
      </c>
      <c r="F344" s="30">
        <f>E344-OrderCost!D344</f>
        <v>151.81</v>
      </c>
    </row>
    <row r="345" spans="1:6" x14ac:dyDescent="0.3">
      <c r="A345" s="15" t="s">
        <v>432</v>
      </c>
      <c r="B345" s="21">
        <f>OrderPrice!F345</f>
        <v>324.89999999999998</v>
      </c>
      <c r="C345" s="16" t="str">
        <f t="shared" si="10"/>
        <v>yes</v>
      </c>
      <c r="D345" s="22">
        <f>CustomerOrder!E345+30</f>
        <v>45166</v>
      </c>
      <c r="E345" s="34">
        <f t="shared" si="11"/>
        <v>324.89999999999998</v>
      </c>
      <c r="F345" s="34">
        <f>E345-OrderCost!D345</f>
        <v>115.89999999999998</v>
      </c>
    </row>
    <row r="346" spans="1:6" x14ac:dyDescent="0.3">
      <c r="A346" s="12" t="s">
        <v>433</v>
      </c>
      <c r="B346" s="18">
        <f>OrderPrice!F346</f>
        <v>772.8</v>
      </c>
      <c r="C346" s="13" t="str">
        <f t="shared" si="10"/>
        <v>yes</v>
      </c>
      <c r="D346" s="19">
        <f>CustomerOrder!E346+30</f>
        <v>45192</v>
      </c>
      <c r="E346" s="30">
        <f t="shared" si="11"/>
        <v>772.8</v>
      </c>
      <c r="F346" s="30">
        <f>E346-OrderCost!D346</f>
        <v>412.79999999999995</v>
      </c>
    </row>
    <row r="347" spans="1:6" x14ac:dyDescent="0.3">
      <c r="A347" s="15" t="s">
        <v>434</v>
      </c>
      <c r="B347" s="21">
        <f>OrderPrice!F347</f>
        <v>420</v>
      </c>
      <c r="C347" s="16" t="str">
        <f t="shared" si="10"/>
        <v>yes</v>
      </c>
      <c r="D347" s="22">
        <f>CustomerOrder!E347+30</f>
        <v>45217</v>
      </c>
      <c r="E347" s="34">
        <f t="shared" si="11"/>
        <v>420</v>
      </c>
      <c r="F347" s="34">
        <f>E347-OrderCost!D347</f>
        <v>252</v>
      </c>
    </row>
    <row r="348" spans="1:6" x14ac:dyDescent="0.3">
      <c r="A348" s="12" t="s">
        <v>435</v>
      </c>
      <c r="B348" s="18">
        <f>OrderPrice!F348</f>
        <v>600</v>
      </c>
      <c r="C348" s="13" t="str">
        <f t="shared" si="10"/>
        <v>yes</v>
      </c>
      <c r="D348" s="19">
        <f>CustomerOrder!E348+30</f>
        <v>45259</v>
      </c>
      <c r="E348" s="30">
        <f t="shared" si="11"/>
        <v>600</v>
      </c>
      <c r="F348" s="30">
        <f>E348-OrderCost!D348</f>
        <v>300</v>
      </c>
    </row>
    <row r="349" spans="1:6" x14ac:dyDescent="0.3">
      <c r="A349" s="15" t="s">
        <v>436</v>
      </c>
      <c r="B349" s="21">
        <f>OrderPrice!F349</f>
        <v>3833.2799999999997</v>
      </c>
      <c r="C349" s="16" t="str">
        <f t="shared" si="10"/>
        <v>yes</v>
      </c>
      <c r="D349" s="22">
        <f>CustomerOrder!E349+30</f>
        <v>45284</v>
      </c>
      <c r="E349" s="34">
        <f t="shared" si="11"/>
        <v>3833.2799999999997</v>
      </c>
      <c r="F349" s="34">
        <f>E349-OrderCost!D349</f>
        <v>2249.2799999999997</v>
      </c>
    </row>
    <row r="350" spans="1:6" x14ac:dyDescent="0.3">
      <c r="A350" s="12" t="s">
        <v>437</v>
      </c>
      <c r="B350" s="18">
        <f>OrderPrice!F350</f>
        <v>1795.68</v>
      </c>
      <c r="C350" s="13" t="str">
        <f t="shared" si="10"/>
        <v>yes</v>
      </c>
      <c r="D350" s="19">
        <f>CustomerOrder!E350+30</f>
        <v>45319</v>
      </c>
      <c r="E350" s="30">
        <f t="shared" si="11"/>
        <v>1795.68</v>
      </c>
      <c r="F350" s="30">
        <f>E350-OrderCost!D350</f>
        <v>763.68000000000006</v>
      </c>
    </row>
    <row r="351" spans="1:6" x14ac:dyDescent="0.3">
      <c r="A351" s="15" t="s">
        <v>438</v>
      </c>
      <c r="B351" s="21">
        <f>OrderPrice!F351</f>
        <v>2024.44</v>
      </c>
      <c r="C351" s="16" t="str">
        <f t="shared" si="10"/>
        <v>yes</v>
      </c>
      <c r="D351" s="22">
        <f>CustomerOrder!E351+30</f>
        <v>45343</v>
      </c>
      <c r="E351" s="34">
        <f t="shared" si="11"/>
        <v>2024.44</v>
      </c>
      <c r="F351" s="34">
        <f>E351-OrderCost!D351</f>
        <v>740.44</v>
      </c>
    </row>
    <row r="352" spans="1:6" x14ac:dyDescent="0.3">
      <c r="A352" s="12" t="s">
        <v>439</v>
      </c>
      <c r="B352" s="18">
        <f>OrderPrice!F352</f>
        <v>3185</v>
      </c>
      <c r="C352" s="13" t="str">
        <f t="shared" si="10"/>
        <v>yes</v>
      </c>
      <c r="D352" s="19">
        <f>CustomerOrder!E352+30</f>
        <v>45378</v>
      </c>
      <c r="E352" s="30">
        <f t="shared" si="11"/>
        <v>3185</v>
      </c>
      <c r="F352" s="30">
        <f>E352-OrderCost!D352</f>
        <v>1435</v>
      </c>
    </row>
    <row r="353" spans="1:6" x14ac:dyDescent="0.3">
      <c r="A353" s="15" t="s">
        <v>440</v>
      </c>
      <c r="B353" s="21">
        <f>OrderPrice!F353</f>
        <v>5554.08</v>
      </c>
      <c r="C353" s="16" t="str">
        <f t="shared" si="10"/>
        <v>yes</v>
      </c>
      <c r="D353" s="22">
        <f>CustomerOrder!E353+30</f>
        <v>45406</v>
      </c>
      <c r="E353" s="34">
        <f t="shared" si="11"/>
        <v>5554.08</v>
      </c>
      <c r="F353" s="34">
        <f>E353-OrderCost!D353</f>
        <v>2704.08</v>
      </c>
    </row>
    <row r="354" spans="1:6" x14ac:dyDescent="0.3">
      <c r="A354" s="12" t="s">
        <v>441</v>
      </c>
      <c r="B354" s="18">
        <f>OrderPrice!F354</f>
        <v>3892</v>
      </c>
      <c r="C354" s="13" t="str">
        <f t="shared" si="10"/>
        <v>yes</v>
      </c>
      <c r="D354" s="19">
        <f>CustomerOrder!E354+30</f>
        <v>45426</v>
      </c>
      <c r="E354" s="30">
        <f t="shared" si="11"/>
        <v>3892</v>
      </c>
      <c r="F354" s="30">
        <f>E354-OrderCost!D354</f>
        <v>2154.5</v>
      </c>
    </row>
    <row r="355" spans="1:6" x14ac:dyDescent="0.3">
      <c r="A355" s="15" t="s">
        <v>442</v>
      </c>
      <c r="B355" s="21">
        <f>OrderPrice!F355</f>
        <v>9130.94</v>
      </c>
      <c r="C355" s="16" t="str">
        <f t="shared" si="10"/>
        <v>yes</v>
      </c>
      <c r="D355" s="22">
        <f>CustomerOrder!E355+30</f>
        <v>45458</v>
      </c>
      <c r="E355" s="34">
        <f t="shared" si="11"/>
        <v>9130.94</v>
      </c>
      <c r="F355" s="34">
        <f>E355-OrderCost!D355</f>
        <v>4805.9400000000005</v>
      </c>
    </row>
    <row r="356" spans="1:6" x14ac:dyDescent="0.3">
      <c r="A356" s="12" t="s">
        <v>443</v>
      </c>
      <c r="B356" s="18">
        <f>OrderPrice!F356</f>
        <v>2793.12</v>
      </c>
      <c r="C356" s="13" t="str">
        <f t="shared" si="10"/>
        <v>yes</v>
      </c>
      <c r="D356" s="19">
        <f>CustomerOrder!E356+30</f>
        <v>45496</v>
      </c>
      <c r="E356" s="30">
        <f t="shared" si="11"/>
        <v>2793.12</v>
      </c>
      <c r="F356" s="30">
        <f>E356-OrderCost!D356</f>
        <v>1143.1199999999999</v>
      </c>
    </row>
    <row r="357" spans="1:6" x14ac:dyDescent="0.3">
      <c r="A357" s="15" t="s">
        <v>444</v>
      </c>
      <c r="B357" s="21">
        <f>OrderPrice!F357</f>
        <v>4312</v>
      </c>
      <c r="C357" s="16" t="str">
        <f t="shared" si="10"/>
        <v>yes</v>
      </c>
      <c r="D357" s="22">
        <f>CustomerOrder!E357+30</f>
        <v>45526</v>
      </c>
      <c r="E357" s="34">
        <f t="shared" si="11"/>
        <v>4312</v>
      </c>
      <c r="F357" s="34">
        <f>E357-OrderCost!D357</f>
        <v>2562</v>
      </c>
    </row>
    <row r="358" spans="1:6" x14ac:dyDescent="0.3">
      <c r="A358" s="12" t="s">
        <v>445</v>
      </c>
      <c r="B358" s="18">
        <f>OrderPrice!F358</f>
        <v>8616</v>
      </c>
      <c r="C358" s="13" t="str">
        <f t="shared" si="10"/>
        <v>yes</v>
      </c>
      <c r="D358" s="19">
        <f>CustomerOrder!E358+30</f>
        <v>45545</v>
      </c>
      <c r="E358" s="30">
        <f t="shared" si="11"/>
        <v>8616</v>
      </c>
      <c r="F358" s="30">
        <f>E358-OrderCost!D358</f>
        <v>4110.55</v>
      </c>
    </row>
    <row r="359" spans="1:6" x14ac:dyDescent="0.3">
      <c r="A359" s="15" t="s">
        <v>446</v>
      </c>
      <c r="B359" s="21">
        <f>OrderPrice!F359</f>
        <v>5784</v>
      </c>
      <c r="C359" s="16" t="str">
        <f t="shared" si="10"/>
        <v>yes</v>
      </c>
      <c r="D359" s="22">
        <f>CustomerOrder!E359+30</f>
        <v>45593</v>
      </c>
      <c r="E359" s="34">
        <f t="shared" si="11"/>
        <v>5784</v>
      </c>
      <c r="F359" s="34">
        <f>E359-OrderCost!D359</f>
        <v>2759.45</v>
      </c>
    </row>
    <row r="360" spans="1:6" x14ac:dyDescent="0.3">
      <c r="A360" s="12" t="s">
        <v>447</v>
      </c>
      <c r="B360" s="18">
        <f>OrderPrice!F360</f>
        <v>9984</v>
      </c>
      <c r="C360" s="13" t="str">
        <f t="shared" si="10"/>
        <v>yes</v>
      </c>
      <c r="D360" s="19">
        <f>CustomerOrder!E360+30</f>
        <v>45607</v>
      </c>
      <c r="E360" s="30">
        <f t="shared" si="11"/>
        <v>9984</v>
      </c>
      <c r="F360" s="30">
        <f>E360-OrderCost!D360</f>
        <v>4763.2</v>
      </c>
    </row>
    <row r="361" spans="1:6" x14ac:dyDescent="0.3">
      <c r="A361" s="15" t="s">
        <v>448</v>
      </c>
      <c r="B361" s="21">
        <f>OrderPrice!F361</f>
        <v>11391.36</v>
      </c>
      <c r="C361" s="16" t="str">
        <f t="shared" si="10"/>
        <v>no</v>
      </c>
      <c r="D361" s="22">
        <f>CustomerOrder!E361+30</f>
        <v>45645</v>
      </c>
      <c r="E361" s="34" t="e">
        <f t="shared" si="11"/>
        <v>#N/A</v>
      </c>
      <c r="F361" s="34" t="e">
        <f>E361-OrderCost!D361</f>
        <v>#N/A</v>
      </c>
    </row>
    <row r="362" spans="1:6" x14ac:dyDescent="0.3">
      <c r="A362" s="12" t="s">
        <v>449</v>
      </c>
      <c r="B362" s="18">
        <f>OrderPrice!F362</f>
        <v>5586.42</v>
      </c>
      <c r="C362" s="13" t="str">
        <f t="shared" si="10"/>
        <v>no</v>
      </c>
      <c r="D362" s="19">
        <f>CustomerOrder!E362+30</f>
        <v>45685</v>
      </c>
      <c r="E362" s="30" t="e">
        <f t="shared" si="11"/>
        <v>#N/A</v>
      </c>
      <c r="F362" s="30" t="e">
        <f>E362-OrderCost!D362</f>
        <v>#N/A</v>
      </c>
    </row>
    <row r="363" spans="1:6" x14ac:dyDescent="0.3">
      <c r="A363" s="15" t="s">
        <v>450</v>
      </c>
      <c r="B363" s="21">
        <f>OrderPrice!F363</f>
        <v>11217.6</v>
      </c>
      <c r="C363" s="16" t="str">
        <f t="shared" si="10"/>
        <v>no</v>
      </c>
      <c r="D363" s="22">
        <f>CustomerOrder!E363+30</f>
        <v>45708</v>
      </c>
      <c r="E363" s="34" t="e">
        <f t="shared" si="11"/>
        <v>#N/A</v>
      </c>
      <c r="F363" s="34" t="e">
        <f>E363-OrderCost!D363</f>
        <v>#N/A</v>
      </c>
    </row>
    <row r="364" spans="1:6" x14ac:dyDescent="0.3">
      <c r="A364" s="12" t="s">
        <v>451</v>
      </c>
      <c r="B364" s="18">
        <f>OrderPrice!F364</f>
        <v>5228.28</v>
      </c>
      <c r="C364" s="13" t="str">
        <f t="shared" si="10"/>
        <v>no</v>
      </c>
      <c r="D364" s="19">
        <f>CustomerOrder!E364+30</f>
        <v>45711</v>
      </c>
      <c r="E364" s="30" t="e">
        <f t="shared" si="11"/>
        <v>#N/A</v>
      </c>
      <c r="F364" s="30" t="e">
        <f>E364-OrderCost!D364</f>
        <v>#N/A</v>
      </c>
    </row>
    <row r="365" spans="1:6" x14ac:dyDescent="0.3">
      <c r="A365" s="15" t="s">
        <v>452</v>
      </c>
      <c r="B365" s="21">
        <f>OrderPrice!F365</f>
        <v>729</v>
      </c>
      <c r="C365" s="16" t="str">
        <f t="shared" si="10"/>
        <v>yes</v>
      </c>
      <c r="D365" s="22">
        <f>CustomerOrder!E365+30</f>
        <v>45227</v>
      </c>
      <c r="E365" s="34">
        <f t="shared" si="11"/>
        <v>729</v>
      </c>
      <c r="F365" s="34">
        <f>E365-OrderCost!D365</f>
        <v>432</v>
      </c>
    </row>
    <row r="366" spans="1:6" x14ac:dyDescent="0.3">
      <c r="A366" s="12" t="s">
        <v>453</v>
      </c>
      <c r="B366" s="18">
        <f>OrderPrice!F366</f>
        <v>464</v>
      </c>
      <c r="C366" s="13" t="str">
        <f t="shared" si="10"/>
        <v>yes</v>
      </c>
      <c r="D366" s="19">
        <f>CustomerOrder!E366+30</f>
        <v>45242</v>
      </c>
      <c r="E366" s="30">
        <f t="shared" si="11"/>
        <v>464</v>
      </c>
      <c r="F366" s="30">
        <f>E366-OrderCost!D366</f>
        <v>288</v>
      </c>
    </row>
    <row r="367" spans="1:6" x14ac:dyDescent="0.3">
      <c r="A367" s="15" t="s">
        <v>454</v>
      </c>
      <c r="B367" s="21">
        <f>OrderPrice!F367</f>
        <v>2492.4899999999998</v>
      </c>
      <c r="C367" s="16" t="str">
        <f t="shared" si="10"/>
        <v>yes</v>
      </c>
      <c r="D367" s="22">
        <f>CustomerOrder!E367+30</f>
        <v>45289</v>
      </c>
      <c r="E367" s="34">
        <f t="shared" si="11"/>
        <v>2492.4899999999998</v>
      </c>
      <c r="F367" s="34">
        <f>E367-OrderCost!D367</f>
        <v>1579.4899999999998</v>
      </c>
    </row>
    <row r="368" spans="1:6" x14ac:dyDescent="0.3">
      <c r="A368" s="12" t="s">
        <v>455</v>
      </c>
      <c r="B368" s="18">
        <f>OrderPrice!F368</f>
        <v>2021.01</v>
      </c>
      <c r="C368" s="13" t="str">
        <f t="shared" si="10"/>
        <v>yes</v>
      </c>
      <c r="D368" s="19">
        <f>CustomerOrder!E368+30</f>
        <v>45308</v>
      </c>
      <c r="E368" s="30">
        <f t="shared" si="11"/>
        <v>2021.01</v>
      </c>
      <c r="F368" s="30">
        <f>E368-OrderCost!D368</f>
        <v>910.01</v>
      </c>
    </row>
    <row r="369" spans="1:6" x14ac:dyDescent="0.3">
      <c r="A369" s="15" t="s">
        <v>456</v>
      </c>
      <c r="B369" s="21">
        <f>OrderPrice!F369</f>
        <v>2213.2799999999997</v>
      </c>
      <c r="C369" s="16" t="str">
        <f t="shared" si="10"/>
        <v>yes</v>
      </c>
      <c r="D369" s="22">
        <f>CustomerOrder!E369+30</f>
        <v>45338</v>
      </c>
      <c r="E369" s="34">
        <f t="shared" si="11"/>
        <v>2213.2799999999997</v>
      </c>
      <c r="F369" s="34">
        <f>E369-OrderCost!D369</f>
        <v>1047.2799999999997</v>
      </c>
    </row>
    <row r="370" spans="1:6" x14ac:dyDescent="0.3">
      <c r="A370" s="12" t="s">
        <v>457</v>
      </c>
      <c r="B370" s="18">
        <f>OrderPrice!F370</f>
        <v>3596.58</v>
      </c>
      <c r="C370" s="13" t="str">
        <f t="shared" si="10"/>
        <v>yes</v>
      </c>
      <c r="D370" s="19">
        <f>CustomerOrder!E370+30</f>
        <v>45381</v>
      </c>
      <c r="E370" s="30">
        <f t="shared" si="11"/>
        <v>3596.58</v>
      </c>
      <c r="F370" s="30">
        <f>E370-OrderCost!D370</f>
        <v>1736.28</v>
      </c>
    </row>
    <row r="371" spans="1:6" x14ac:dyDescent="0.3">
      <c r="A371" s="15" t="s">
        <v>458</v>
      </c>
      <c r="B371" s="21">
        <f>OrderPrice!F371</f>
        <v>6517.28</v>
      </c>
      <c r="C371" s="16" t="str">
        <f t="shared" si="10"/>
        <v>yes</v>
      </c>
      <c r="D371" s="22">
        <f>CustomerOrder!E371+30</f>
        <v>45413</v>
      </c>
      <c r="E371" s="34">
        <f t="shared" si="11"/>
        <v>6517.28</v>
      </c>
      <c r="F371" s="34">
        <f>E371-OrderCost!D371</f>
        <v>2749.88</v>
      </c>
    </row>
    <row r="372" spans="1:6" x14ac:dyDescent="0.3">
      <c r="A372" s="12" t="s">
        <v>459</v>
      </c>
      <c r="B372" s="18">
        <f>OrderPrice!F372</f>
        <v>6732</v>
      </c>
      <c r="C372" s="13" t="str">
        <f t="shared" si="10"/>
        <v>yes</v>
      </c>
      <c r="D372" s="19">
        <f>CustomerOrder!E372+30</f>
        <v>45429</v>
      </c>
      <c r="E372" s="30">
        <f t="shared" si="11"/>
        <v>6732</v>
      </c>
      <c r="F372" s="30">
        <f>E372-OrderCost!D372</f>
        <v>4345.2000000000007</v>
      </c>
    </row>
    <row r="373" spans="1:6" x14ac:dyDescent="0.3">
      <c r="A373" s="15" t="s">
        <v>460</v>
      </c>
      <c r="B373" s="21">
        <f>OrderPrice!F373</f>
        <v>8156.72</v>
      </c>
      <c r="C373" s="16" t="str">
        <f t="shared" si="10"/>
        <v>yes</v>
      </c>
      <c r="D373" s="22">
        <f>CustomerOrder!E373+30</f>
        <v>45457</v>
      </c>
      <c r="E373" s="34">
        <f t="shared" si="11"/>
        <v>8156.72</v>
      </c>
      <c r="F373" s="34">
        <f>E373-OrderCost!D373</f>
        <v>4167.0200000000004</v>
      </c>
    </row>
    <row r="374" spans="1:6" x14ac:dyDescent="0.3">
      <c r="A374" s="12" t="s">
        <v>461</v>
      </c>
      <c r="B374" s="18">
        <f>OrderPrice!F374</f>
        <v>7008.75</v>
      </c>
      <c r="C374" s="13" t="str">
        <f t="shared" si="10"/>
        <v>yes</v>
      </c>
      <c r="D374" s="19">
        <f>CustomerOrder!E374+30</f>
        <v>45490</v>
      </c>
      <c r="E374" s="30">
        <f t="shared" si="11"/>
        <v>7008.75</v>
      </c>
      <c r="F374" s="30">
        <f>E374-OrderCost!D374</f>
        <v>4376.25</v>
      </c>
    </row>
    <row r="375" spans="1:6" x14ac:dyDescent="0.3">
      <c r="A375" s="15" t="s">
        <v>462</v>
      </c>
      <c r="B375" s="21">
        <f>OrderPrice!F375</f>
        <v>3440.8</v>
      </c>
      <c r="C375" s="16" t="str">
        <f t="shared" si="10"/>
        <v>yes</v>
      </c>
      <c r="D375" s="22">
        <f>CustomerOrder!E375+30</f>
        <v>45530</v>
      </c>
      <c r="E375" s="34">
        <f t="shared" si="11"/>
        <v>3440.8</v>
      </c>
      <c r="F375" s="34">
        <f>E375-OrderCost!D375</f>
        <v>1451.8000000000004</v>
      </c>
    </row>
    <row r="376" spans="1:6" x14ac:dyDescent="0.3">
      <c r="A376" s="12" t="s">
        <v>463</v>
      </c>
      <c r="B376" s="18">
        <f>OrderPrice!F376</f>
        <v>5368</v>
      </c>
      <c r="C376" s="13" t="str">
        <f t="shared" si="10"/>
        <v>yes</v>
      </c>
      <c r="D376" s="19">
        <f>CustomerOrder!E376+30</f>
        <v>45557</v>
      </c>
      <c r="E376" s="30">
        <f t="shared" si="11"/>
        <v>5368</v>
      </c>
      <c r="F376" s="30">
        <f>E376-OrderCost!D376</f>
        <v>2464.4</v>
      </c>
    </row>
    <row r="377" spans="1:6" x14ac:dyDescent="0.3">
      <c r="A377" s="15" t="s">
        <v>464</v>
      </c>
      <c r="B377" s="21">
        <f>OrderPrice!F377</f>
        <v>8442</v>
      </c>
      <c r="C377" s="16" t="str">
        <f t="shared" si="10"/>
        <v>yes</v>
      </c>
      <c r="D377" s="22">
        <f>CustomerOrder!E377+30</f>
        <v>45576</v>
      </c>
      <c r="E377" s="34">
        <f t="shared" si="11"/>
        <v>8442</v>
      </c>
      <c r="F377" s="34">
        <f>E377-OrderCost!D377</f>
        <v>3658.2</v>
      </c>
    </row>
    <row r="378" spans="1:6" x14ac:dyDescent="0.3">
      <c r="A378" s="12" t="s">
        <v>465</v>
      </c>
      <c r="B378" s="18">
        <f>OrderPrice!F378</f>
        <v>7050</v>
      </c>
      <c r="C378" s="13" t="str">
        <f t="shared" si="10"/>
        <v>yes</v>
      </c>
      <c r="D378" s="19">
        <f>CustomerOrder!E378+30</f>
        <v>45619</v>
      </c>
      <c r="E378" s="30">
        <f t="shared" si="11"/>
        <v>7050</v>
      </c>
      <c r="F378" s="30">
        <f>E378-OrderCost!D378</f>
        <v>3694.2</v>
      </c>
    </row>
    <row r="379" spans="1:6" x14ac:dyDescent="0.3">
      <c r="A379" s="15" t="s">
        <v>466</v>
      </c>
      <c r="B379" s="21">
        <f>OrderPrice!F379</f>
        <v>16376.1</v>
      </c>
      <c r="C379" s="16" t="str">
        <f t="shared" si="10"/>
        <v>no</v>
      </c>
      <c r="D379" s="22">
        <f>CustomerOrder!E379+30</f>
        <v>45641</v>
      </c>
      <c r="E379" s="34" t="e">
        <f t="shared" si="11"/>
        <v>#N/A</v>
      </c>
      <c r="F379" s="34" t="e">
        <f>E379-OrderCost!D379</f>
        <v>#N/A</v>
      </c>
    </row>
    <row r="380" spans="1:6" x14ac:dyDescent="0.3">
      <c r="A380" s="12" t="s">
        <v>467</v>
      </c>
      <c r="B380" s="18">
        <f>OrderPrice!F380</f>
        <v>8373.2999999999993</v>
      </c>
      <c r="C380" s="13" t="str">
        <f t="shared" si="10"/>
        <v>no</v>
      </c>
      <c r="D380" s="19">
        <f>CustomerOrder!E380+30</f>
        <v>45685</v>
      </c>
      <c r="E380" s="30" t="e">
        <f t="shared" si="11"/>
        <v>#N/A</v>
      </c>
      <c r="F380" s="30" t="e">
        <f>E380-OrderCost!D380</f>
        <v>#N/A</v>
      </c>
    </row>
    <row r="381" spans="1:6" x14ac:dyDescent="0.3">
      <c r="A381" s="15" t="s">
        <v>468</v>
      </c>
      <c r="B381" s="21">
        <f>OrderPrice!F381</f>
        <v>9089.6</v>
      </c>
      <c r="C381" s="16" t="str">
        <f t="shared" si="10"/>
        <v>no</v>
      </c>
      <c r="D381" s="22">
        <f>CustomerOrder!E381+30</f>
        <v>45710</v>
      </c>
      <c r="E381" s="34" t="e">
        <f t="shared" si="11"/>
        <v>#N/A</v>
      </c>
      <c r="F381" s="34" t="e">
        <f>E381-OrderCost!D381</f>
        <v>#N/A</v>
      </c>
    </row>
    <row r="382" spans="1:6" x14ac:dyDescent="0.3">
      <c r="A382" s="12" t="s">
        <v>469</v>
      </c>
      <c r="B382" s="18">
        <f>OrderPrice!F382</f>
        <v>8375.4</v>
      </c>
      <c r="C382" s="13" t="str">
        <f t="shared" si="10"/>
        <v>no</v>
      </c>
      <c r="D382" s="19">
        <f>CustomerOrder!E382+30</f>
        <v>45713</v>
      </c>
      <c r="E382" s="30" t="e">
        <f t="shared" si="11"/>
        <v>#N/A</v>
      </c>
      <c r="F382" s="30" t="e">
        <f>E382-OrderCost!D382</f>
        <v>#N/A</v>
      </c>
    </row>
    <row r="383" spans="1:6" x14ac:dyDescent="0.3">
      <c r="A383" s="15" t="s">
        <v>470</v>
      </c>
      <c r="B383" s="21">
        <f>OrderPrice!F383</f>
        <v>396</v>
      </c>
      <c r="C383" s="16" t="str">
        <f t="shared" si="10"/>
        <v>yes</v>
      </c>
      <c r="D383" s="22">
        <f>CustomerOrder!E383+30</f>
        <v>45228</v>
      </c>
      <c r="E383" s="34">
        <f t="shared" si="11"/>
        <v>396</v>
      </c>
      <c r="F383" s="34">
        <f>E383-OrderCost!D383</f>
        <v>198</v>
      </c>
    </row>
    <row r="384" spans="1:6" x14ac:dyDescent="0.3">
      <c r="A384" s="12" t="s">
        <v>471</v>
      </c>
      <c r="B384" s="18">
        <f>OrderPrice!F384</f>
        <v>418</v>
      </c>
      <c r="C384" s="13" t="str">
        <f t="shared" si="10"/>
        <v>yes</v>
      </c>
      <c r="D384" s="19">
        <f>CustomerOrder!E384+30</f>
        <v>45244</v>
      </c>
      <c r="E384" s="30">
        <f t="shared" si="11"/>
        <v>418</v>
      </c>
      <c r="F384" s="30">
        <f>E384-OrderCost!D384</f>
        <v>209</v>
      </c>
    </row>
    <row r="385" spans="1:6" x14ac:dyDescent="0.3">
      <c r="A385" s="15" t="s">
        <v>472</v>
      </c>
      <c r="B385" s="21">
        <f>OrderPrice!F385</f>
        <v>4207.5</v>
      </c>
      <c r="C385" s="16" t="str">
        <f t="shared" si="10"/>
        <v>yes</v>
      </c>
      <c r="D385" s="22">
        <f>CustomerOrder!E385+30</f>
        <v>45285</v>
      </c>
      <c r="E385" s="34">
        <f t="shared" si="11"/>
        <v>4207.5</v>
      </c>
      <c r="F385" s="34">
        <f>E385-OrderCost!D385</f>
        <v>2557.5</v>
      </c>
    </row>
    <row r="386" spans="1:6" x14ac:dyDescent="0.3">
      <c r="A386" s="12" t="s">
        <v>473</v>
      </c>
      <c r="B386" s="18">
        <f>OrderPrice!F386</f>
        <v>1191.96</v>
      </c>
      <c r="C386" s="13" t="str">
        <f t="shared" ref="C386:C449" si="12">IF(D386&lt;=INT("30/11/2024"),"yes","no")</f>
        <v>yes</v>
      </c>
      <c r="D386" s="19">
        <f>CustomerOrder!E386+30</f>
        <v>45308</v>
      </c>
      <c r="E386" s="30">
        <f t="shared" si="11"/>
        <v>1191.96</v>
      </c>
      <c r="F386" s="30">
        <f>E386-OrderCost!D386</f>
        <v>465.96000000000004</v>
      </c>
    </row>
    <row r="387" spans="1:6" x14ac:dyDescent="0.3">
      <c r="A387" s="15" t="s">
        <v>474</v>
      </c>
      <c r="B387" s="21">
        <f>OrderPrice!F387</f>
        <v>6385.5</v>
      </c>
      <c r="C387" s="16" t="str">
        <f t="shared" si="12"/>
        <v>yes</v>
      </c>
      <c r="D387" s="22">
        <f>CustomerOrder!E387+30</f>
        <v>45346</v>
      </c>
      <c r="E387" s="34">
        <f t="shared" ref="E387:E450" si="13">IF(C387="yes",B387,NA())</f>
        <v>6385.5</v>
      </c>
      <c r="F387" s="34">
        <f>E387-OrderCost!D387</f>
        <v>4020.5</v>
      </c>
    </row>
    <row r="388" spans="1:6" x14ac:dyDescent="0.3">
      <c r="A388" s="12" t="s">
        <v>475</v>
      </c>
      <c r="B388" s="18">
        <f>OrderPrice!F388</f>
        <v>3837.68</v>
      </c>
      <c r="C388" s="13" t="str">
        <f t="shared" si="12"/>
        <v>yes</v>
      </c>
      <c r="D388" s="19">
        <f>CustomerOrder!E388+30</f>
        <v>45378</v>
      </c>
      <c r="E388" s="30">
        <f t="shared" si="13"/>
        <v>3837.68</v>
      </c>
      <c r="F388" s="30">
        <f>E388-OrderCost!D388</f>
        <v>2097.4799999999996</v>
      </c>
    </row>
    <row r="389" spans="1:6" x14ac:dyDescent="0.3">
      <c r="A389" s="15" t="s">
        <v>476</v>
      </c>
      <c r="B389" s="21">
        <f>OrderPrice!F389</f>
        <v>7844.46</v>
      </c>
      <c r="C389" s="16" t="str">
        <f t="shared" si="12"/>
        <v>yes</v>
      </c>
      <c r="D389" s="22">
        <f>CustomerOrder!E389+30</f>
        <v>45407</v>
      </c>
      <c r="E389" s="34">
        <f t="shared" si="13"/>
        <v>7844.46</v>
      </c>
      <c r="F389" s="34">
        <f>E389-OrderCost!D389</f>
        <v>4013.7599999999998</v>
      </c>
    </row>
    <row r="390" spans="1:6" x14ac:dyDescent="0.3">
      <c r="A390" s="12" t="s">
        <v>477</v>
      </c>
      <c r="B390" s="18">
        <f>OrderPrice!F390</f>
        <v>3456</v>
      </c>
      <c r="C390" s="13" t="str">
        <f t="shared" si="12"/>
        <v>yes</v>
      </c>
      <c r="D390" s="19">
        <f>CustomerOrder!E390+30</f>
        <v>45427</v>
      </c>
      <c r="E390" s="30">
        <f t="shared" si="13"/>
        <v>3456</v>
      </c>
      <c r="F390" s="30">
        <f>E390-OrderCost!D390</f>
        <v>1828.8</v>
      </c>
    </row>
    <row r="391" spans="1:6" x14ac:dyDescent="0.3">
      <c r="A391" s="15" t="s">
        <v>478</v>
      </c>
      <c r="B391" s="21">
        <f>OrderPrice!F391</f>
        <v>7662.9</v>
      </c>
      <c r="C391" s="16" t="str">
        <f t="shared" si="12"/>
        <v>yes</v>
      </c>
      <c r="D391" s="22">
        <f>CustomerOrder!E391+30</f>
        <v>45472</v>
      </c>
      <c r="E391" s="34">
        <f t="shared" si="13"/>
        <v>7662.9</v>
      </c>
      <c r="F391" s="34">
        <f>E391-OrderCost!D391</f>
        <v>4883.0999999999995</v>
      </c>
    </row>
    <row r="392" spans="1:6" x14ac:dyDescent="0.3">
      <c r="A392" s="12" t="s">
        <v>479</v>
      </c>
      <c r="B392" s="18">
        <f>OrderPrice!F392</f>
        <v>3520.8</v>
      </c>
      <c r="C392" s="13" t="str">
        <f t="shared" si="12"/>
        <v>yes</v>
      </c>
      <c r="D392" s="19">
        <f>CustomerOrder!E392+30</f>
        <v>45492</v>
      </c>
      <c r="E392" s="30">
        <f t="shared" si="13"/>
        <v>3520.8</v>
      </c>
      <c r="F392" s="30">
        <f>E392-OrderCost!D392</f>
        <v>1678.9</v>
      </c>
    </row>
    <row r="393" spans="1:6" x14ac:dyDescent="0.3">
      <c r="A393" s="15" t="s">
        <v>480</v>
      </c>
      <c r="B393" s="21">
        <f>OrderPrice!F393</f>
        <v>3024</v>
      </c>
      <c r="C393" s="16" t="str">
        <f t="shared" si="12"/>
        <v>yes</v>
      </c>
      <c r="D393" s="22">
        <f>CustomerOrder!E393+30</f>
        <v>45525</v>
      </c>
      <c r="E393" s="34">
        <f t="shared" si="13"/>
        <v>3024</v>
      </c>
      <c r="F393" s="34">
        <f>E393-OrderCost!D393</f>
        <v>1668</v>
      </c>
    </row>
    <row r="394" spans="1:6" x14ac:dyDescent="0.3">
      <c r="A394" s="12" t="s">
        <v>481</v>
      </c>
      <c r="B394" s="18">
        <f>OrderPrice!F394</f>
        <v>11988</v>
      </c>
      <c r="C394" s="13" t="str">
        <f t="shared" si="12"/>
        <v>yes</v>
      </c>
      <c r="D394" s="19">
        <f>CustomerOrder!E394+30</f>
        <v>45545</v>
      </c>
      <c r="E394" s="30">
        <f t="shared" si="13"/>
        <v>11988</v>
      </c>
      <c r="F394" s="30">
        <f>E394-OrderCost!D394</f>
        <v>6882</v>
      </c>
    </row>
    <row r="395" spans="1:6" x14ac:dyDescent="0.3">
      <c r="A395" s="15" t="s">
        <v>482</v>
      </c>
      <c r="B395" s="21">
        <f>OrderPrice!F395</f>
        <v>9864</v>
      </c>
      <c r="C395" s="16" t="str">
        <f t="shared" si="12"/>
        <v>yes</v>
      </c>
      <c r="D395" s="22">
        <f>CustomerOrder!E395+30</f>
        <v>45580</v>
      </c>
      <c r="E395" s="34">
        <f t="shared" si="13"/>
        <v>9864</v>
      </c>
      <c r="F395" s="34">
        <f>E395-OrderCost!D395</f>
        <v>5137.5</v>
      </c>
    </row>
    <row r="396" spans="1:6" x14ac:dyDescent="0.3">
      <c r="A396" s="12" t="s">
        <v>483</v>
      </c>
      <c r="B396" s="18">
        <f>OrderPrice!F396</f>
        <v>8961</v>
      </c>
      <c r="C396" s="13" t="str">
        <f t="shared" si="12"/>
        <v>yes</v>
      </c>
      <c r="D396" s="19">
        <f>CustomerOrder!E396+30</f>
        <v>45617</v>
      </c>
      <c r="E396" s="30">
        <f t="shared" si="13"/>
        <v>8961</v>
      </c>
      <c r="F396" s="30">
        <f>E396-OrderCost!D396</f>
        <v>5407.5</v>
      </c>
    </row>
    <row r="397" spans="1:6" x14ac:dyDescent="0.3">
      <c r="A397" s="15" t="s">
        <v>484</v>
      </c>
      <c r="B397" s="21">
        <f>OrderPrice!F397</f>
        <v>7829.9</v>
      </c>
      <c r="C397" s="16" t="str">
        <f t="shared" si="12"/>
        <v>no</v>
      </c>
      <c r="D397" s="22">
        <f>CustomerOrder!E397+30</f>
        <v>45642</v>
      </c>
      <c r="E397" s="34" t="e">
        <f t="shared" si="13"/>
        <v>#N/A</v>
      </c>
      <c r="F397" s="34" t="e">
        <f>E397-OrderCost!D397</f>
        <v>#N/A</v>
      </c>
    </row>
    <row r="398" spans="1:6" x14ac:dyDescent="0.3">
      <c r="A398" s="12" t="s">
        <v>485</v>
      </c>
      <c r="B398" s="18">
        <f>OrderPrice!F398</f>
        <v>7599.9</v>
      </c>
      <c r="C398" s="13" t="str">
        <f t="shared" si="12"/>
        <v>no</v>
      </c>
      <c r="D398" s="19">
        <f>CustomerOrder!E398+30</f>
        <v>45685</v>
      </c>
      <c r="E398" s="30" t="e">
        <f t="shared" si="13"/>
        <v>#N/A</v>
      </c>
      <c r="F398" s="30" t="e">
        <f>E398-OrderCost!D398</f>
        <v>#N/A</v>
      </c>
    </row>
    <row r="399" spans="1:6" x14ac:dyDescent="0.3">
      <c r="A399" s="15" t="s">
        <v>486</v>
      </c>
      <c r="B399" s="21">
        <f>OrderPrice!F399</f>
        <v>13302.72</v>
      </c>
      <c r="C399" s="16" t="str">
        <f t="shared" si="12"/>
        <v>no</v>
      </c>
      <c r="D399" s="22">
        <f>CustomerOrder!E399+30</f>
        <v>45706</v>
      </c>
      <c r="E399" s="34" t="e">
        <f t="shared" si="13"/>
        <v>#N/A</v>
      </c>
      <c r="F399" s="34" t="e">
        <f>E399-OrderCost!D399</f>
        <v>#N/A</v>
      </c>
    </row>
    <row r="400" spans="1:6" x14ac:dyDescent="0.3">
      <c r="A400" s="12" t="s">
        <v>487</v>
      </c>
      <c r="B400" s="18">
        <f>OrderPrice!F400</f>
        <v>3857.76</v>
      </c>
      <c r="C400" s="13" t="str">
        <f t="shared" si="12"/>
        <v>no</v>
      </c>
      <c r="D400" s="19">
        <f>CustomerOrder!E400+30</f>
        <v>45709</v>
      </c>
      <c r="E400" s="30" t="e">
        <f t="shared" si="13"/>
        <v>#N/A</v>
      </c>
      <c r="F400" s="30" t="e">
        <f>E400-OrderCost!D400</f>
        <v>#N/A</v>
      </c>
    </row>
    <row r="401" spans="1:6" x14ac:dyDescent="0.3">
      <c r="A401" s="15" t="s">
        <v>488</v>
      </c>
      <c r="B401" s="21">
        <f>OrderPrice!F401</f>
        <v>624</v>
      </c>
      <c r="C401" s="16" t="str">
        <f t="shared" si="12"/>
        <v>yes</v>
      </c>
      <c r="D401" s="22">
        <f>CustomerOrder!E401+30</f>
        <v>45216</v>
      </c>
      <c r="E401" s="34">
        <f t="shared" si="13"/>
        <v>624</v>
      </c>
      <c r="F401" s="34">
        <f>E401-OrderCost!D401</f>
        <v>336</v>
      </c>
    </row>
    <row r="402" spans="1:6" x14ac:dyDescent="0.3">
      <c r="A402" s="12" t="s">
        <v>489</v>
      </c>
      <c r="B402" s="18">
        <f>OrderPrice!F402</f>
        <v>504</v>
      </c>
      <c r="C402" s="13" t="str">
        <f t="shared" si="12"/>
        <v>yes</v>
      </c>
      <c r="D402" s="19">
        <f>CustomerOrder!E402+30</f>
        <v>45260</v>
      </c>
      <c r="E402" s="30">
        <f t="shared" si="13"/>
        <v>504</v>
      </c>
      <c r="F402" s="30">
        <f>E402-OrderCost!D402</f>
        <v>252</v>
      </c>
    </row>
    <row r="403" spans="1:6" x14ac:dyDescent="0.3">
      <c r="A403" s="15" t="s">
        <v>490</v>
      </c>
      <c r="B403" s="21">
        <f>OrderPrice!F403</f>
        <v>1854.1599999999999</v>
      </c>
      <c r="C403" s="16" t="str">
        <f t="shared" si="12"/>
        <v>yes</v>
      </c>
      <c r="D403" s="22">
        <f>CustomerOrder!E403+30</f>
        <v>45271</v>
      </c>
      <c r="E403" s="34">
        <f t="shared" si="13"/>
        <v>1854.1599999999999</v>
      </c>
      <c r="F403" s="34">
        <f>E403-OrderCost!D403</f>
        <v>678.15999999999985</v>
      </c>
    </row>
    <row r="404" spans="1:6" x14ac:dyDescent="0.3">
      <c r="A404" s="12" t="s">
        <v>491</v>
      </c>
      <c r="B404" s="18">
        <f>OrderPrice!F404</f>
        <v>3753.6</v>
      </c>
      <c r="C404" s="13" t="str">
        <f t="shared" si="12"/>
        <v>yes</v>
      </c>
      <c r="D404" s="19">
        <f>CustomerOrder!E404+30</f>
        <v>45317</v>
      </c>
      <c r="E404" s="30">
        <f t="shared" si="13"/>
        <v>3753.6</v>
      </c>
      <c r="F404" s="30">
        <f>E404-OrderCost!D404</f>
        <v>1449.6</v>
      </c>
    </row>
    <row r="405" spans="1:6" x14ac:dyDescent="0.3">
      <c r="A405" s="15" t="s">
        <v>492</v>
      </c>
      <c r="B405" s="21">
        <f>OrderPrice!F405</f>
        <v>2985.84</v>
      </c>
      <c r="C405" s="16" t="str">
        <f t="shared" si="12"/>
        <v>yes</v>
      </c>
      <c r="D405" s="22">
        <f>CustomerOrder!E405+30</f>
        <v>45346</v>
      </c>
      <c r="E405" s="34">
        <f t="shared" si="13"/>
        <v>2985.84</v>
      </c>
      <c r="F405" s="34">
        <f>E405-OrderCost!D405</f>
        <v>1269.8400000000001</v>
      </c>
    </row>
    <row r="406" spans="1:6" x14ac:dyDescent="0.3">
      <c r="A406" s="12" t="s">
        <v>493</v>
      </c>
      <c r="B406" s="18">
        <f>OrderPrice!F406</f>
        <v>3027.6</v>
      </c>
      <c r="C406" s="13" t="str">
        <f t="shared" si="12"/>
        <v>yes</v>
      </c>
      <c r="D406" s="19">
        <f>CustomerOrder!E406+30</f>
        <v>45368</v>
      </c>
      <c r="E406" s="30">
        <f t="shared" si="13"/>
        <v>3027.6</v>
      </c>
      <c r="F406" s="30">
        <f>E406-OrderCost!D406</f>
        <v>1751.6</v>
      </c>
    </row>
    <row r="407" spans="1:6" x14ac:dyDescent="0.3">
      <c r="A407" s="15" t="s">
        <v>494</v>
      </c>
      <c r="B407" s="21">
        <f>OrderPrice!F407</f>
        <v>9356.7999999999993</v>
      </c>
      <c r="C407" s="16" t="str">
        <f t="shared" si="12"/>
        <v>yes</v>
      </c>
      <c r="D407" s="22">
        <f>CustomerOrder!E407+30</f>
        <v>45403</v>
      </c>
      <c r="E407" s="34">
        <f t="shared" si="13"/>
        <v>9356.7999999999993</v>
      </c>
      <c r="F407" s="34">
        <f>E407-OrderCost!D407</f>
        <v>5836.7999999999993</v>
      </c>
    </row>
    <row r="408" spans="1:6" x14ac:dyDescent="0.3">
      <c r="A408" s="12" t="s">
        <v>495</v>
      </c>
      <c r="B408" s="18">
        <f>OrderPrice!F408</f>
        <v>6642</v>
      </c>
      <c r="C408" s="13" t="str">
        <f t="shared" si="12"/>
        <v>yes</v>
      </c>
      <c r="D408" s="19">
        <f>CustomerOrder!E408+30</f>
        <v>45426</v>
      </c>
      <c r="E408" s="30">
        <f t="shared" si="13"/>
        <v>6642</v>
      </c>
      <c r="F408" s="30">
        <f>E408-OrderCost!D408</f>
        <v>3936</v>
      </c>
    </row>
    <row r="409" spans="1:6" x14ac:dyDescent="0.3">
      <c r="A409" s="15" t="s">
        <v>496</v>
      </c>
      <c r="B409" s="21">
        <f>OrderPrice!F409</f>
        <v>10454.4</v>
      </c>
      <c r="C409" s="16" t="str">
        <f t="shared" si="12"/>
        <v>yes</v>
      </c>
      <c r="D409" s="22">
        <f>CustomerOrder!E409+30</f>
        <v>45465</v>
      </c>
      <c r="E409" s="34">
        <f t="shared" si="13"/>
        <v>10454.4</v>
      </c>
      <c r="F409" s="34">
        <f>E409-OrderCost!D409</f>
        <v>6582.4</v>
      </c>
    </row>
    <row r="410" spans="1:6" x14ac:dyDescent="0.3">
      <c r="A410" s="12" t="s">
        <v>497</v>
      </c>
      <c r="B410" s="18">
        <f>OrderPrice!F410</f>
        <v>5241.6000000000004</v>
      </c>
      <c r="C410" s="13" t="str">
        <f t="shared" si="12"/>
        <v>yes</v>
      </c>
      <c r="D410" s="19">
        <f>CustomerOrder!E410+30</f>
        <v>45496</v>
      </c>
      <c r="E410" s="30">
        <f t="shared" si="13"/>
        <v>5241.6000000000004</v>
      </c>
      <c r="F410" s="30">
        <f>E410-OrderCost!D410</f>
        <v>2953.6000000000004</v>
      </c>
    </row>
    <row r="411" spans="1:6" x14ac:dyDescent="0.3">
      <c r="A411" s="15" t="s">
        <v>498</v>
      </c>
      <c r="B411" s="21">
        <f>OrderPrice!F411</f>
        <v>5237.76</v>
      </c>
      <c r="C411" s="16" t="str">
        <f t="shared" si="12"/>
        <v>yes</v>
      </c>
      <c r="D411" s="22">
        <f>CustomerOrder!E411+30</f>
        <v>45526</v>
      </c>
      <c r="E411" s="34">
        <f t="shared" si="13"/>
        <v>5237.76</v>
      </c>
      <c r="F411" s="34">
        <f>E411-OrderCost!D411</f>
        <v>3191.76</v>
      </c>
    </row>
    <row r="412" spans="1:6" x14ac:dyDescent="0.3">
      <c r="A412" s="12" t="s">
        <v>499</v>
      </c>
      <c r="B412" s="18">
        <f>OrderPrice!F412</f>
        <v>7272</v>
      </c>
      <c r="C412" s="13" t="str">
        <f t="shared" si="12"/>
        <v>yes</v>
      </c>
      <c r="D412" s="19">
        <f>CustomerOrder!E412+30</f>
        <v>45546</v>
      </c>
      <c r="E412" s="30">
        <f t="shared" si="13"/>
        <v>7272</v>
      </c>
      <c r="F412" s="30">
        <f>E412-OrderCost!D412</f>
        <v>3696.6</v>
      </c>
    </row>
    <row r="413" spans="1:6" x14ac:dyDescent="0.3">
      <c r="A413" s="15" t="s">
        <v>500</v>
      </c>
      <c r="B413" s="21">
        <f>OrderPrice!F413</f>
        <v>5694</v>
      </c>
      <c r="C413" s="16" t="str">
        <f t="shared" si="12"/>
        <v>yes</v>
      </c>
      <c r="D413" s="22">
        <f>CustomerOrder!E413+30</f>
        <v>45588</v>
      </c>
      <c r="E413" s="34">
        <f t="shared" si="13"/>
        <v>5694</v>
      </c>
      <c r="F413" s="34">
        <f>E413-OrderCost!D413</f>
        <v>3109.7999999999997</v>
      </c>
    </row>
    <row r="414" spans="1:6" x14ac:dyDescent="0.3">
      <c r="A414" s="12" t="s">
        <v>501</v>
      </c>
      <c r="B414" s="18">
        <f>OrderPrice!F414</f>
        <v>12720</v>
      </c>
      <c r="C414" s="13" t="str">
        <f t="shared" si="12"/>
        <v>yes</v>
      </c>
      <c r="D414" s="19">
        <f>CustomerOrder!E414+30</f>
        <v>45615</v>
      </c>
      <c r="E414" s="30">
        <f t="shared" si="13"/>
        <v>12720</v>
      </c>
      <c r="F414" s="30">
        <f>E414-OrderCost!D414</f>
        <v>6466</v>
      </c>
    </row>
    <row r="415" spans="1:6" x14ac:dyDescent="0.3">
      <c r="A415" s="15" t="s">
        <v>502</v>
      </c>
      <c r="B415" s="21">
        <f>OrderPrice!F415</f>
        <v>3924.48</v>
      </c>
      <c r="C415" s="16" t="str">
        <f t="shared" si="12"/>
        <v>no</v>
      </c>
      <c r="D415" s="22">
        <f>CustomerOrder!E415+30</f>
        <v>45638</v>
      </c>
      <c r="E415" s="34" t="e">
        <f t="shared" si="13"/>
        <v>#N/A</v>
      </c>
      <c r="F415" s="34" t="e">
        <f>E415-OrderCost!D415</f>
        <v>#N/A</v>
      </c>
    </row>
    <row r="416" spans="1:6" x14ac:dyDescent="0.3">
      <c r="A416" s="12" t="s">
        <v>503</v>
      </c>
      <c r="B416" s="18">
        <f>OrderPrice!F416</f>
        <v>13765.5</v>
      </c>
      <c r="C416" s="13" t="str">
        <f t="shared" si="12"/>
        <v>no</v>
      </c>
      <c r="D416" s="19">
        <f>CustomerOrder!E416+30</f>
        <v>45677</v>
      </c>
      <c r="E416" s="30" t="e">
        <f t="shared" si="13"/>
        <v>#N/A</v>
      </c>
      <c r="F416" s="30" t="e">
        <f>E416-OrderCost!D416</f>
        <v>#N/A</v>
      </c>
    </row>
    <row r="417" spans="1:6" x14ac:dyDescent="0.3">
      <c r="A417" s="15" t="s">
        <v>504</v>
      </c>
      <c r="B417" s="21">
        <f>OrderPrice!F417</f>
        <v>6779.52</v>
      </c>
      <c r="C417" s="16" t="str">
        <f t="shared" si="12"/>
        <v>no</v>
      </c>
      <c r="D417" s="22">
        <f>CustomerOrder!E417+30</f>
        <v>45707</v>
      </c>
      <c r="E417" s="34" t="e">
        <f t="shared" si="13"/>
        <v>#N/A</v>
      </c>
      <c r="F417" s="34" t="e">
        <f>E417-OrderCost!D417</f>
        <v>#N/A</v>
      </c>
    </row>
    <row r="418" spans="1:6" x14ac:dyDescent="0.3">
      <c r="A418" s="12" t="s">
        <v>505</v>
      </c>
      <c r="B418" s="18">
        <f>OrderPrice!F418</f>
        <v>3001.05</v>
      </c>
      <c r="C418" s="13" t="str">
        <f t="shared" si="12"/>
        <v>no</v>
      </c>
      <c r="D418" s="19">
        <f>CustomerOrder!E418+30</f>
        <v>45710</v>
      </c>
      <c r="E418" s="30" t="e">
        <f t="shared" si="13"/>
        <v>#N/A</v>
      </c>
      <c r="F418" s="30" t="e">
        <f>E418-OrderCost!D418</f>
        <v>#N/A</v>
      </c>
    </row>
    <row r="419" spans="1:6" x14ac:dyDescent="0.3">
      <c r="A419" s="15" t="s">
        <v>506</v>
      </c>
      <c r="B419" s="21">
        <f>OrderPrice!F419</f>
        <v>6796.04</v>
      </c>
      <c r="C419" s="16" t="str">
        <f t="shared" si="12"/>
        <v>yes</v>
      </c>
      <c r="D419" s="22">
        <f>CustomerOrder!E419+30</f>
        <v>45524</v>
      </c>
      <c r="E419" s="34">
        <f t="shared" si="13"/>
        <v>6796.04</v>
      </c>
      <c r="F419" s="34">
        <f>E419-OrderCost!D419</f>
        <v>2347.2399999999998</v>
      </c>
    </row>
    <row r="420" spans="1:6" x14ac:dyDescent="0.3">
      <c r="A420" s="12" t="s">
        <v>507</v>
      </c>
      <c r="B420" s="18">
        <f>OrderPrice!F420</f>
        <v>13952</v>
      </c>
      <c r="C420" s="13" t="str">
        <f t="shared" si="12"/>
        <v>yes</v>
      </c>
      <c r="D420" s="19">
        <f>CustomerOrder!E420+30</f>
        <v>45564</v>
      </c>
      <c r="E420" s="30">
        <f t="shared" si="13"/>
        <v>13952</v>
      </c>
      <c r="F420" s="30">
        <f>E420-OrderCost!D420</f>
        <v>8022.4000000000005</v>
      </c>
    </row>
    <row r="421" spans="1:6" x14ac:dyDescent="0.3">
      <c r="A421" s="15" t="s">
        <v>508</v>
      </c>
      <c r="B421" s="21">
        <f>OrderPrice!F421</f>
        <v>6675</v>
      </c>
      <c r="C421" s="16" t="str">
        <f t="shared" si="12"/>
        <v>yes</v>
      </c>
      <c r="D421" s="22">
        <f>CustomerOrder!E421+30</f>
        <v>45579</v>
      </c>
      <c r="E421" s="34">
        <f t="shared" si="13"/>
        <v>6675</v>
      </c>
      <c r="F421" s="34">
        <f>E421-OrderCost!D421</f>
        <v>3043.8</v>
      </c>
    </row>
    <row r="422" spans="1:6" x14ac:dyDescent="0.3">
      <c r="A422" s="12" t="s">
        <v>509</v>
      </c>
      <c r="B422" s="18">
        <f>OrderPrice!F422</f>
        <v>12325</v>
      </c>
      <c r="C422" s="13" t="str">
        <f t="shared" si="12"/>
        <v>yes</v>
      </c>
      <c r="D422" s="19">
        <f>CustomerOrder!E422+30</f>
        <v>45623</v>
      </c>
      <c r="E422" s="30">
        <f t="shared" si="13"/>
        <v>12325</v>
      </c>
      <c r="F422" s="30">
        <f>E422-OrderCost!D422</f>
        <v>6545</v>
      </c>
    </row>
    <row r="423" spans="1:6" x14ac:dyDescent="0.3">
      <c r="A423" s="15" t="s">
        <v>510</v>
      </c>
      <c r="B423" s="21">
        <f>OrderPrice!F423</f>
        <v>11748.48</v>
      </c>
      <c r="C423" s="16" t="str">
        <f t="shared" si="12"/>
        <v>no</v>
      </c>
      <c r="D423" s="22">
        <f>CustomerOrder!E423+30</f>
        <v>45655</v>
      </c>
      <c r="E423" s="34" t="e">
        <f t="shared" si="13"/>
        <v>#N/A</v>
      </c>
      <c r="F423" s="34" t="e">
        <f>E423-OrderCost!D423</f>
        <v>#N/A</v>
      </c>
    </row>
    <row r="424" spans="1:6" x14ac:dyDescent="0.3">
      <c r="A424" s="12" t="s">
        <v>511</v>
      </c>
      <c r="B424" s="18">
        <f>OrderPrice!F424</f>
        <v>13655.04</v>
      </c>
      <c r="C424" s="13" t="str">
        <f t="shared" si="12"/>
        <v>no</v>
      </c>
      <c r="D424" s="19">
        <f>CustomerOrder!E424+30</f>
        <v>45678</v>
      </c>
      <c r="E424" s="30" t="e">
        <f t="shared" si="13"/>
        <v>#N/A</v>
      </c>
      <c r="F424" s="30" t="e">
        <f>E424-OrderCost!D424</f>
        <v>#N/A</v>
      </c>
    </row>
    <row r="425" spans="1:6" x14ac:dyDescent="0.3">
      <c r="A425" s="15" t="s">
        <v>512</v>
      </c>
      <c r="B425" s="21">
        <f>OrderPrice!F425</f>
        <v>9907.2000000000007</v>
      </c>
      <c r="C425" s="16" t="str">
        <f t="shared" si="12"/>
        <v>no</v>
      </c>
      <c r="D425" s="22">
        <f>CustomerOrder!E425+30</f>
        <v>45715</v>
      </c>
      <c r="E425" s="34" t="e">
        <f t="shared" si="13"/>
        <v>#N/A</v>
      </c>
      <c r="F425" s="34" t="e">
        <f>E425-OrderCost!D425</f>
        <v>#N/A</v>
      </c>
    </row>
    <row r="426" spans="1:6" x14ac:dyDescent="0.3">
      <c r="A426" s="12" t="s">
        <v>513</v>
      </c>
      <c r="B426" s="18">
        <f>OrderPrice!F426</f>
        <v>10082.879999999999</v>
      </c>
      <c r="C426" s="13" t="str">
        <f t="shared" si="12"/>
        <v>no</v>
      </c>
      <c r="D426" s="19">
        <f>CustomerOrder!E426+30</f>
        <v>45721</v>
      </c>
      <c r="E426" s="30" t="e">
        <f t="shared" si="13"/>
        <v>#N/A</v>
      </c>
      <c r="F426" s="30" t="e">
        <f>E426-OrderCost!D426</f>
        <v>#N/A</v>
      </c>
    </row>
    <row r="427" spans="1:6" x14ac:dyDescent="0.3">
      <c r="A427" s="15" t="s">
        <v>514</v>
      </c>
      <c r="B427" s="21">
        <f>OrderPrice!F427</f>
        <v>174</v>
      </c>
      <c r="C427" s="16" t="str">
        <f t="shared" si="12"/>
        <v>yes</v>
      </c>
      <c r="D427" s="22">
        <f>CustomerOrder!E427+30</f>
        <v>45096</v>
      </c>
      <c r="E427" s="34">
        <f t="shared" si="13"/>
        <v>174</v>
      </c>
      <c r="F427" s="34">
        <f>E427-OrderCost!D427</f>
        <v>108</v>
      </c>
    </row>
    <row r="428" spans="1:6" x14ac:dyDescent="0.3">
      <c r="A428" s="12" t="s">
        <v>515</v>
      </c>
      <c r="B428" s="18">
        <f>OrderPrice!F428</f>
        <v>95</v>
      </c>
      <c r="C428" s="13" t="str">
        <f t="shared" si="12"/>
        <v>yes</v>
      </c>
      <c r="D428" s="19">
        <f>CustomerOrder!E428+30</f>
        <v>45096</v>
      </c>
      <c r="E428" s="30">
        <f t="shared" si="13"/>
        <v>95</v>
      </c>
      <c r="F428" s="30">
        <f>E428-OrderCost!D428</f>
        <v>35</v>
      </c>
    </row>
    <row r="429" spans="1:6" x14ac:dyDescent="0.3">
      <c r="A429" s="15" t="s">
        <v>516</v>
      </c>
      <c r="B429" s="21">
        <f>OrderPrice!F429</f>
        <v>1562.4</v>
      </c>
      <c r="C429" s="16" t="str">
        <f t="shared" si="12"/>
        <v>yes</v>
      </c>
      <c r="D429" s="22">
        <f>CustomerOrder!E429+30</f>
        <v>45138</v>
      </c>
      <c r="E429" s="34">
        <f t="shared" si="13"/>
        <v>1562.4</v>
      </c>
      <c r="F429" s="34">
        <f>E429-OrderCost!D429</f>
        <v>946.40000000000009</v>
      </c>
    </row>
    <row r="430" spans="1:6" x14ac:dyDescent="0.3">
      <c r="A430" s="12" t="s">
        <v>517</v>
      </c>
      <c r="B430" s="18">
        <f>OrderPrice!F430</f>
        <v>1219.92</v>
      </c>
      <c r="C430" s="13" t="str">
        <f t="shared" si="12"/>
        <v>yes</v>
      </c>
      <c r="D430" s="19">
        <f>CustomerOrder!E430+30</f>
        <v>45138</v>
      </c>
      <c r="E430" s="30">
        <f t="shared" si="13"/>
        <v>1219.92</v>
      </c>
      <c r="F430" s="30">
        <f>E430-OrderCost!D430</f>
        <v>607.92000000000007</v>
      </c>
    </row>
    <row r="431" spans="1:6" x14ac:dyDescent="0.3">
      <c r="A431" s="15" t="s">
        <v>518</v>
      </c>
      <c r="B431" s="21">
        <f>OrderPrice!F431</f>
        <v>922.5</v>
      </c>
      <c r="C431" s="16" t="str">
        <f t="shared" si="12"/>
        <v>yes</v>
      </c>
      <c r="D431" s="22">
        <f>CustomerOrder!E431+30</f>
        <v>45138</v>
      </c>
      <c r="E431" s="34">
        <f t="shared" si="13"/>
        <v>922.5</v>
      </c>
      <c r="F431" s="34">
        <f>E431-OrderCost!D431</f>
        <v>512.5</v>
      </c>
    </row>
    <row r="432" spans="1:6" x14ac:dyDescent="0.3">
      <c r="A432" s="12" t="s">
        <v>519</v>
      </c>
      <c r="B432" s="18">
        <f>OrderPrice!F432</f>
        <v>1173.92</v>
      </c>
      <c r="C432" s="13" t="str">
        <f t="shared" si="12"/>
        <v>yes</v>
      </c>
      <c r="D432" s="19">
        <f>CustomerOrder!E432+30</f>
        <v>45138</v>
      </c>
      <c r="E432" s="30">
        <f t="shared" si="13"/>
        <v>1173.92</v>
      </c>
      <c r="F432" s="30">
        <f>E432-OrderCost!D432</f>
        <v>713.92000000000007</v>
      </c>
    </row>
    <row r="433" spans="1:6" x14ac:dyDescent="0.3">
      <c r="A433" s="15" t="s">
        <v>520</v>
      </c>
      <c r="B433" s="21">
        <f>OrderPrice!F433</f>
        <v>924</v>
      </c>
      <c r="C433" s="16" t="str">
        <f t="shared" si="12"/>
        <v>yes</v>
      </c>
      <c r="D433" s="22">
        <f>CustomerOrder!E433+30</f>
        <v>45169</v>
      </c>
      <c r="E433" s="34">
        <f t="shared" si="13"/>
        <v>924</v>
      </c>
      <c r="F433" s="34">
        <f>E433-OrderCost!D433</f>
        <v>396</v>
      </c>
    </row>
    <row r="434" spans="1:6" x14ac:dyDescent="0.3">
      <c r="A434" s="12" t="s">
        <v>521</v>
      </c>
      <c r="B434" s="18">
        <f>OrderPrice!F434</f>
        <v>1302</v>
      </c>
      <c r="C434" s="13" t="str">
        <f t="shared" si="12"/>
        <v>yes</v>
      </c>
      <c r="D434" s="19">
        <f>CustomerOrder!E434+30</f>
        <v>45200</v>
      </c>
      <c r="E434" s="30">
        <f t="shared" si="13"/>
        <v>1302</v>
      </c>
      <c r="F434" s="30">
        <f>E434-OrderCost!D434</f>
        <v>558</v>
      </c>
    </row>
    <row r="435" spans="1:6" x14ac:dyDescent="0.3">
      <c r="A435" s="15" t="s">
        <v>522</v>
      </c>
      <c r="B435" s="21">
        <f>OrderPrice!F435</f>
        <v>4777.5</v>
      </c>
      <c r="C435" s="16" t="str">
        <f t="shared" si="12"/>
        <v>yes</v>
      </c>
      <c r="D435" s="22">
        <f>CustomerOrder!E435+30</f>
        <v>45230</v>
      </c>
      <c r="E435" s="34">
        <f t="shared" si="13"/>
        <v>4777.5</v>
      </c>
      <c r="F435" s="34">
        <f>E435-OrderCost!D435</f>
        <v>1777.5</v>
      </c>
    </row>
    <row r="436" spans="1:6" x14ac:dyDescent="0.3">
      <c r="A436" s="12" t="s">
        <v>523</v>
      </c>
      <c r="B436" s="18">
        <f>OrderPrice!F436</f>
        <v>3935.88</v>
      </c>
      <c r="C436" s="13" t="str">
        <f t="shared" si="12"/>
        <v>yes</v>
      </c>
      <c r="D436" s="19">
        <f>CustomerOrder!E436+30</f>
        <v>45261</v>
      </c>
      <c r="E436" s="30">
        <f t="shared" si="13"/>
        <v>3935.88</v>
      </c>
      <c r="F436" s="30">
        <f>E436-OrderCost!D436</f>
        <v>1847.88</v>
      </c>
    </row>
    <row r="437" spans="1:6" x14ac:dyDescent="0.3">
      <c r="A437" s="15" t="s">
        <v>524</v>
      </c>
      <c r="B437" s="21">
        <f>OrderPrice!F437</f>
        <v>3113.22</v>
      </c>
      <c r="C437" s="16" t="str">
        <f t="shared" si="12"/>
        <v>yes</v>
      </c>
      <c r="D437" s="22">
        <f>CustomerOrder!E437+30</f>
        <v>45291</v>
      </c>
      <c r="E437" s="34">
        <f t="shared" si="13"/>
        <v>3113.22</v>
      </c>
      <c r="F437" s="34">
        <f>E437-OrderCost!D437</f>
        <v>1205.2199999999998</v>
      </c>
    </row>
    <row r="438" spans="1:6" x14ac:dyDescent="0.3">
      <c r="A438" s="12" t="s">
        <v>525</v>
      </c>
      <c r="B438" s="18">
        <f>OrderPrice!F438</f>
        <v>4306.1000000000004</v>
      </c>
      <c r="C438" s="13" t="str">
        <f t="shared" si="12"/>
        <v>yes</v>
      </c>
      <c r="D438" s="19">
        <f>CustomerOrder!E438+30</f>
        <v>45322</v>
      </c>
      <c r="E438" s="30">
        <f t="shared" si="13"/>
        <v>4306.1000000000004</v>
      </c>
      <c r="F438" s="30">
        <f>E438-OrderCost!D438</f>
        <v>2518.1000000000004</v>
      </c>
    </row>
    <row r="439" spans="1:6" x14ac:dyDescent="0.3">
      <c r="A439" s="15" t="s">
        <v>526</v>
      </c>
      <c r="B439" s="21">
        <f>OrderPrice!F439</f>
        <v>7499.14</v>
      </c>
      <c r="C439" s="16" t="str">
        <f t="shared" si="12"/>
        <v>yes</v>
      </c>
      <c r="D439" s="22">
        <f>CustomerOrder!E439+30</f>
        <v>45353</v>
      </c>
      <c r="E439" s="34">
        <f t="shared" si="13"/>
        <v>7499.14</v>
      </c>
      <c r="F439" s="34">
        <f>E439-OrderCost!D439</f>
        <v>2711.6400000000003</v>
      </c>
    </row>
    <row r="440" spans="1:6" x14ac:dyDescent="0.3">
      <c r="A440" s="12" t="s">
        <v>527</v>
      </c>
      <c r="B440" s="18">
        <f>OrderPrice!F440</f>
        <v>4347</v>
      </c>
      <c r="C440" s="13" t="str">
        <f t="shared" si="12"/>
        <v>yes</v>
      </c>
      <c r="D440" s="19">
        <f>CustomerOrder!E440+30</f>
        <v>45382</v>
      </c>
      <c r="E440" s="30">
        <f t="shared" si="13"/>
        <v>4347</v>
      </c>
      <c r="F440" s="30">
        <f>E440-OrderCost!D440</f>
        <v>1759.5</v>
      </c>
    </row>
    <row r="441" spans="1:6" x14ac:dyDescent="0.3">
      <c r="A441" s="15" t="s">
        <v>528</v>
      </c>
      <c r="B441" s="21">
        <f>OrderPrice!F441</f>
        <v>5229.6400000000003</v>
      </c>
      <c r="C441" s="16" t="str">
        <f t="shared" si="12"/>
        <v>yes</v>
      </c>
      <c r="D441" s="22">
        <f>CustomerOrder!E441+30</f>
        <v>45413</v>
      </c>
      <c r="E441" s="34">
        <f t="shared" si="13"/>
        <v>5229.6400000000003</v>
      </c>
      <c r="F441" s="34">
        <f>E441-OrderCost!D441</f>
        <v>2404.6400000000003</v>
      </c>
    </row>
    <row r="442" spans="1:6" x14ac:dyDescent="0.3">
      <c r="A442" s="12" t="s">
        <v>529</v>
      </c>
      <c r="B442" s="18">
        <f>OrderPrice!F442</f>
        <v>6201.36</v>
      </c>
      <c r="C442" s="13" t="str">
        <f t="shared" si="12"/>
        <v>yes</v>
      </c>
      <c r="D442" s="19">
        <f>CustomerOrder!E442+30</f>
        <v>45443</v>
      </c>
      <c r="E442" s="30">
        <f t="shared" si="13"/>
        <v>6201.36</v>
      </c>
      <c r="F442" s="30">
        <f>E442-OrderCost!D442</f>
        <v>2938.8599999999997</v>
      </c>
    </row>
    <row r="443" spans="1:6" x14ac:dyDescent="0.3">
      <c r="A443" s="15" t="s">
        <v>530</v>
      </c>
      <c r="B443" s="21">
        <f>OrderPrice!F443</f>
        <v>6682.5</v>
      </c>
      <c r="C443" s="16" t="str">
        <f t="shared" si="12"/>
        <v>yes</v>
      </c>
      <c r="D443" s="22">
        <f>CustomerOrder!E443+30</f>
        <v>45474</v>
      </c>
      <c r="E443" s="34">
        <f t="shared" si="13"/>
        <v>6682.5</v>
      </c>
      <c r="F443" s="34">
        <f>E443-OrderCost!D443</f>
        <v>3870</v>
      </c>
    </row>
    <row r="444" spans="1:6" x14ac:dyDescent="0.3">
      <c r="A444" s="12" t="s">
        <v>531</v>
      </c>
      <c r="B444" s="18">
        <f>OrderPrice!F444</f>
        <v>13662</v>
      </c>
      <c r="C444" s="13" t="str">
        <f t="shared" si="12"/>
        <v>yes</v>
      </c>
      <c r="D444" s="19">
        <f>CustomerOrder!E444+30</f>
        <v>45504</v>
      </c>
      <c r="E444" s="30">
        <f t="shared" si="13"/>
        <v>13662</v>
      </c>
      <c r="F444" s="30">
        <f>E444-OrderCost!D444</f>
        <v>8487</v>
      </c>
    </row>
    <row r="445" spans="1:6" x14ac:dyDescent="0.3">
      <c r="A445" s="15" t="s">
        <v>532</v>
      </c>
      <c r="B445" s="21">
        <f>OrderPrice!F445</f>
        <v>8320</v>
      </c>
      <c r="C445" s="16" t="str">
        <f t="shared" si="12"/>
        <v>yes</v>
      </c>
      <c r="D445" s="22">
        <f>CustomerOrder!E445+30</f>
        <v>45535</v>
      </c>
      <c r="E445" s="34">
        <f t="shared" si="13"/>
        <v>8320</v>
      </c>
      <c r="F445" s="34">
        <f>E445-OrderCost!D445</f>
        <v>5057</v>
      </c>
    </row>
    <row r="446" spans="1:6" x14ac:dyDescent="0.3">
      <c r="A446" s="12" t="s">
        <v>533</v>
      </c>
      <c r="B446" s="18">
        <f>OrderPrice!F446</f>
        <v>7462</v>
      </c>
      <c r="C446" s="13" t="str">
        <f t="shared" si="12"/>
        <v>yes</v>
      </c>
      <c r="D446" s="19">
        <f>CustomerOrder!E446+30</f>
        <v>45566</v>
      </c>
      <c r="E446" s="30">
        <f t="shared" si="13"/>
        <v>7462</v>
      </c>
      <c r="F446" s="30">
        <f>E446-OrderCost!D446</f>
        <v>3860.1499999999996</v>
      </c>
    </row>
    <row r="447" spans="1:6" x14ac:dyDescent="0.3">
      <c r="A447" s="15" t="s">
        <v>534</v>
      </c>
      <c r="B447" s="21">
        <f>OrderPrice!F447</f>
        <v>7932.66</v>
      </c>
      <c r="C447" s="16" t="str">
        <f t="shared" si="12"/>
        <v>yes</v>
      </c>
      <c r="D447" s="22">
        <f>CustomerOrder!E447+30</f>
        <v>45596</v>
      </c>
      <c r="E447" s="34">
        <f t="shared" si="13"/>
        <v>7932.66</v>
      </c>
      <c r="F447" s="34">
        <f>E447-OrderCost!D447</f>
        <v>4280.6099999999997</v>
      </c>
    </row>
    <row r="448" spans="1:6" x14ac:dyDescent="0.3">
      <c r="A448" s="12" t="s">
        <v>535</v>
      </c>
      <c r="B448" s="18">
        <f>OrderPrice!F448</f>
        <v>5606.16</v>
      </c>
      <c r="C448" s="13" t="str">
        <f t="shared" si="12"/>
        <v>no</v>
      </c>
      <c r="D448" s="19">
        <f>CustomerOrder!E448+30</f>
        <v>45627</v>
      </c>
      <c r="E448" s="30" t="e">
        <f t="shared" si="13"/>
        <v>#N/A</v>
      </c>
      <c r="F448" s="30" t="e">
        <f>E448-OrderCost!D448</f>
        <v>#N/A</v>
      </c>
    </row>
    <row r="449" spans="1:6" x14ac:dyDescent="0.3">
      <c r="A449" s="15" t="s">
        <v>536</v>
      </c>
      <c r="B449" s="21">
        <f>OrderPrice!F449</f>
        <v>7017.6</v>
      </c>
      <c r="C449" s="16" t="str">
        <f t="shared" si="12"/>
        <v>no</v>
      </c>
      <c r="D449" s="22">
        <f>CustomerOrder!E449+30</f>
        <v>45657</v>
      </c>
      <c r="E449" s="34" t="e">
        <f t="shared" si="13"/>
        <v>#N/A</v>
      </c>
      <c r="F449" s="34" t="e">
        <f>E449-OrderCost!D449</f>
        <v>#N/A</v>
      </c>
    </row>
    <row r="450" spans="1:6" x14ac:dyDescent="0.3">
      <c r="A450" s="12" t="s">
        <v>537</v>
      </c>
      <c r="B450" s="18">
        <f>OrderPrice!F450</f>
        <v>8132.88</v>
      </c>
      <c r="C450" s="13" t="str">
        <f t="shared" ref="C450:C513" si="14">IF(D450&lt;=INT("30/11/2024"),"yes","no")</f>
        <v>no</v>
      </c>
      <c r="D450" s="19">
        <f>CustomerOrder!E450+30</f>
        <v>45688</v>
      </c>
      <c r="E450" s="30" t="e">
        <f t="shared" si="13"/>
        <v>#N/A</v>
      </c>
      <c r="F450" s="30" t="e">
        <f>E450-OrderCost!D450</f>
        <v>#N/A</v>
      </c>
    </row>
    <row r="451" spans="1:6" x14ac:dyDescent="0.3">
      <c r="A451" s="15" t="s">
        <v>538</v>
      </c>
      <c r="B451" s="21">
        <f>OrderPrice!F451</f>
        <v>1300</v>
      </c>
      <c r="C451" s="16" t="str">
        <f t="shared" si="14"/>
        <v>yes</v>
      </c>
      <c r="D451" s="22">
        <f>CustomerOrder!E451+30</f>
        <v>45169</v>
      </c>
      <c r="E451" s="34">
        <f t="shared" ref="E451:E514" si="15">IF(C451="yes",B451,NA())</f>
        <v>1300</v>
      </c>
      <c r="F451" s="34">
        <f>E451-OrderCost!D451</f>
        <v>728</v>
      </c>
    </row>
    <row r="452" spans="1:6" x14ac:dyDescent="0.3">
      <c r="A452" s="12" t="s">
        <v>539</v>
      </c>
      <c r="B452" s="18">
        <f>OrderPrice!F452</f>
        <v>1584</v>
      </c>
      <c r="C452" s="13" t="str">
        <f t="shared" si="14"/>
        <v>yes</v>
      </c>
      <c r="D452" s="19">
        <f>CustomerOrder!E452+30</f>
        <v>45200</v>
      </c>
      <c r="E452" s="30">
        <f t="shared" si="15"/>
        <v>1584</v>
      </c>
      <c r="F452" s="30">
        <f>E452-OrderCost!D452</f>
        <v>1056</v>
      </c>
    </row>
    <row r="453" spans="1:6" x14ac:dyDescent="0.3">
      <c r="A453" s="15" t="s">
        <v>540</v>
      </c>
      <c r="B453" s="21">
        <f>OrderPrice!F453</f>
        <v>7493.3099999999995</v>
      </c>
      <c r="C453" s="16" t="str">
        <f t="shared" si="14"/>
        <v>yes</v>
      </c>
      <c r="D453" s="22">
        <f>CustomerOrder!E453+30</f>
        <v>45230</v>
      </c>
      <c r="E453" s="34">
        <f t="shared" si="15"/>
        <v>7493.3099999999995</v>
      </c>
      <c r="F453" s="34">
        <f>E453-OrderCost!D453</f>
        <v>4226.3099999999995</v>
      </c>
    </row>
    <row r="454" spans="1:6" x14ac:dyDescent="0.3">
      <c r="A454" s="12" t="s">
        <v>541</v>
      </c>
      <c r="B454" s="18">
        <f>OrderPrice!F454</f>
        <v>4727.58</v>
      </c>
      <c r="C454" s="13" t="str">
        <f t="shared" si="14"/>
        <v>yes</v>
      </c>
      <c r="D454" s="19">
        <f>CustomerOrder!E454+30</f>
        <v>45261</v>
      </c>
      <c r="E454" s="30">
        <f t="shared" si="15"/>
        <v>4727.58</v>
      </c>
      <c r="F454" s="30">
        <f>E454-OrderCost!D454</f>
        <v>2010.58</v>
      </c>
    </row>
    <row r="455" spans="1:6" x14ac:dyDescent="0.3">
      <c r="A455" s="15" t="s">
        <v>542</v>
      </c>
      <c r="B455" s="21">
        <f>OrderPrice!F455</f>
        <v>5705.7</v>
      </c>
      <c r="C455" s="16" t="str">
        <f t="shared" si="14"/>
        <v>yes</v>
      </c>
      <c r="D455" s="22">
        <f>CustomerOrder!E455+30</f>
        <v>45291</v>
      </c>
      <c r="E455" s="34">
        <f t="shared" si="15"/>
        <v>5705.7</v>
      </c>
      <c r="F455" s="34">
        <f>E455-OrderCost!D455</f>
        <v>3615.7</v>
      </c>
    </row>
    <row r="456" spans="1:6" x14ac:dyDescent="0.3">
      <c r="A456" s="12" t="s">
        <v>543</v>
      </c>
      <c r="B456" s="18">
        <f>OrderPrice!F456</f>
        <v>4804.8</v>
      </c>
      <c r="C456" s="13" t="str">
        <f t="shared" si="14"/>
        <v>yes</v>
      </c>
      <c r="D456" s="19">
        <f>CustomerOrder!E456+30</f>
        <v>45322</v>
      </c>
      <c r="E456" s="30">
        <f t="shared" si="15"/>
        <v>4804.8</v>
      </c>
      <c r="F456" s="30">
        <f>E456-OrderCost!D456</f>
        <v>2659.8</v>
      </c>
    </row>
    <row r="457" spans="1:6" x14ac:dyDescent="0.3">
      <c r="A457" s="15" t="s">
        <v>544</v>
      </c>
      <c r="B457" s="21">
        <f>OrderPrice!F457</f>
        <v>8742.76</v>
      </c>
      <c r="C457" s="16" t="str">
        <f t="shared" si="14"/>
        <v>yes</v>
      </c>
      <c r="D457" s="22">
        <f>CustomerOrder!E457+30</f>
        <v>45353</v>
      </c>
      <c r="E457" s="34">
        <f t="shared" si="15"/>
        <v>8742.76</v>
      </c>
      <c r="F457" s="34">
        <f>E457-OrderCost!D457</f>
        <v>4168.0600000000004</v>
      </c>
    </row>
    <row r="458" spans="1:6" x14ac:dyDescent="0.3">
      <c r="A458" s="12" t="s">
        <v>545</v>
      </c>
      <c r="B458" s="18">
        <f>OrderPrice!F458</f>
        <v>6480</v>
      </c>
      <c r="C458" s="13" t="str">
        <f t="shared" si="14"/>
        <v>yes</v>
      </c>
      <c r="D458" s="19">
        <f>CustomerOrder!E458+30</f>
        <v>45382</v>
      </c>
      <c r="E458" s="30">
        <f t="shared" si="15"/>
        <v>6480</v>
      </c>
      <c r="F458" s="30">
        <f>E458-OrderCost!D458</f>
        <v>3672</v>
      </c>
    </row>
    <row r="459" spans="1:6" x14ac:dyDescent="0.3">
      <c r="A459" s="15" t="s">
        <v>546</v>
      </c>
      <c r="B459" s="21">
        <f>OrderPrice!F459</f>
        <v>9147.6</v>
      </c>
      <c r="C459" s="16" t="str">
        <f t="shared" si="14"/>
        <v>yes</v>
      </c>
      <c r="D459" s="22">
        <f>CustomerOrder!E459+30</f>
        <v>45413</v>
      </c>
      <c r="E459" s="34">
        <f t="shared" si="15"/>
        <v>9147.6</v>
      </c>
      <c r="F459" s="34">
        <f>E459-OrderCost!D459</f>
        <v>5462.1</v>
      </c>
    </row>
    <row r="460" spans="1:6" x14ac:dyDescent="0.3">
      <c r="A460" s="12" t="s">
        <v>547</v>
      </c>
      <c r="B460" s="18">
        <f>OrderPrice!F460</f>
        <v>6110.72</v>
      </c>
      <c r="C460" s="13" t="str">
        <f t="shared" si="14"/>
        <v>yes</v>
      </c>
      <c r="D460" s="19">
        <f>CustomerOrder!E460+30</f>
        <v>45443</v>
      </c>
      <c r="E460" s="30">
        <f t="shared" si="15"/>
        <v>6110.72</v>
      </c>
      <c r="F460" s="30">
        <f>E460-OrderCost!D460</f>
        <v>3571.8200000000006</v>
      </c>
    </row>
    <row r="461" spans="1:6" x14ac:dyDescent="0.3">
      <c r="A461" s="15" t="s">
        <v>548</v>
      </c>
      <c r="B461" s="21">
        <f>OrderPrice!F461</f>
        <v>6130.32</v>
      </c>
      <c r="C461" s="16" t="str">
        <f t="shared" si="14"/>
        <v>yes</v>
      </c>
      <c r="D461" s="22">
        <f>CustomerOrder!E461+30</f>
        <v>45474</v>
      </c>
      <c r="E461" s="34">
        <f t="shared" si="15"/>
        <v>6130.32</v>
      </c>
      <c r="F461" s="34">
        <f>E461-OrderCost!D461</f>
        <v>2772.42</v>
      </c>
    </row>
    <row r="462" spans="1:6" x14ac:dyDescent="0.3">
      <c r="A462" s="12" t="s">
        <v>549</v>
      </c>
      <c r="B462" s="18">
        <f>OrderPrice!F462</f>
        <v>14400</v>
      </c>
      <c r="C462" s="13" t="str">
        <f t="shared" si="14"/>
        <v>yes</v>
      </c>
      <c r="D462" s="19">
        <f>CustomerOrder!E462+30</f>
        <v>45504</v>
      </c>
      <c r="E462" s="30">
        <f t="shared" si="15"/>
        <v>14400</v>
      </c>
      <c r="F462" s="30">
        <f>E462-OrderCost!D462</f>
        <v>9135</v>
      </c>
    </row>
    <row r="463" spans="1:6" x14ac:dyDescent="0.3">
      <c r="A463" s="15" t="s">
        <v>550</v>
      </c>
      <c r="B463" s="21">
        <f>OrderPrice!F463</f>
        <v>5566</v>
      </c>
      <c r="C463" s="16" t="str">
        <f t="shared" si="14"/>
        <v>yes</v>
      </c>
      <c r="D463" s="22">
        <f>CustomerOrder!E463+30</f>
        <v>45535</v>
      </c>
      <c r="E463" s="34">
        <f t="shared" si="15"/>
        <v>5566</v>
      </c>
      <c r="F463" s="34">
        <f>E463-OrderCost!D463</f>
        <v>2555.2999999999997</v>
      </c>
    </row>
    <row r="464" spans="1:6" x14ac:dyDescent="0.3">
      <c r="A464" s="12" t="s">
        <v>551</v>
      </c>
      <c r="B464" s="18">
        <f>OrderPrice!F464</f>
        <v>7320</v>
      </c>
      <c r="C464" s="13" t="str">
        <f t="shared" si="14"/>
        <v>yes</v>
      </c>
      <c r="D464" s="19">
        <f>CustomerOrder!E464+30</f>
        <v>45566</v>
      </c>
      <c r="E464" s="30">
        <f t="shared" si="15"/>
        <v>7320</v>
      </c>
      <c r="F464" s="30">
        <f>E464-OrderCost!D464</f>
        <v>4416.3999999999996</v>
      </c>
    </row>
    <row r="465" spans="1:6" x14ac:dyDescent="0.3">
      <c r="A465" s="15" t="s">
        <v>552</v>
      </c>
      <c r="B465" s="21">
        <f>OrderPrice!F465</f>
        <v>9955.2000000000007</v>
      </c>
      <c r="C465" s="16" t="str">
        <f t="shared" si="14"/>
        <v>yes</v>
      </c>
      <c r="D465" s="22">
        <f>CustomerOrder!E465+30</f>
        <v>45596</v>
      </c>
      <c r="E465" s="34">
        <f t="shared" si="15"/>
        <v>9955.2000000000007</v>
      </c>
      <c r="F465" s="34">
        <f>E465-OrderCost!D465</f>
        <v>6325.7000000000007</v>
      </c>
    </row>
    <row r="466" spans="1:6" x14ac:dyDescent="0.3">
      <c r="A466" s="12" t="s">
        <v>553</v>
      </c>
      <c r="B466" s="18">
        <f>OrderPrice!F466</f>
        <v>6626.25</v>
      </c>
      <c r="C466" s="13" t="str">
        <f t="shared" si="14"/>
        <v>no</v>
      </c>
      <c r="D466" s="19">
        <f>CustomerOrder!E466+30</f>
        <v>45627</v>
      </c>
      <c r="E466" s="30" t="e">
        <f t="shared" si="15"/>
        <v>#N/A</v>
      </c>
      <c r="F466" s="30" t="e">
        <f>E466-OrderCost!D466</f>
        <v>#N/A</v>
      </c>
    </row>
    <row r="467" spans="1:6" x14ac:dyDescent="0.3">
      <c r="A467" s="15" t="s">
        <v>554</v>
      </c>
      <c r="B467" s="21">
        <f>OrderPrice!F467</f>
        <v>7219.2</v>
      </c>
      <c r="C467" s="16" t="str">
        <f t="shared" si="14"/>
        <v>no</v>
      </c>
      <c r="D467" s="22">
        <f>CustomerOrder!E467+30</f>
        <v>45657</v>
      </c>
      <c r="E467" s="34" t="e">
        <f t="shared" si="15"/>
        <v>#N/A</v>
      </c>
      <c r="F467" s="34" t="e">
        <f>E467-OrderCost!D467</f>
        <v>#N/A</v>
      </c>
    </row>
    <row r="468" spans="1:6" x14ac:dyDescent="0.3">
      <c r="A468" s="12" t="s">
        <v>555</v>
      </c>
      <c r="B468" s="18">
        <f>OrderPrice!F468</f>
        <v>5265.85</v>
      </c>
      <c r="C468" s="13" t="str">
        <f t="shared" si="14"/>
        <v>no</v>
      </c>
      <c r="D468" s="19">
        <f>CustomerOrder!E468+30</f>
        <v>45688</v>
      </c>
      <c r="E468" s="30" t="e">
        <f t="shared" si="15"/>
        <v>#N/A</v>
      </c>
      <c r="F468" s="30" t="e">
        <f>E468-OrderCost!D468</f>
        <v>#N/A</v>
      </c>
    </row>
    <row r="469" spans="1:6" x14ac:dyDescent="0.3">
      <c r="A469" s="15" t="s">
        <v>556</v>
      </c>
      <c r="B469" s="21">
        <f>OrderPrice!F469</f>
        <v>1769</v>
      </c>
      <c r="C469" s="16" t="str">
        <f t="shared" si="14"/>
        <v>yes</v>
      </c>
      <c r="D469" s="22">
        <f>CustomerOrder!E469+30</f>
        <v>45169</v>
      </c>
      <c r="E469" s="34">
        <f t="shared" si="15"/>
        <v>1769</v>
      </c>
      <c r="F469" s="34">
        <f>E469-OrderCost!D469</f>
        <v>1098</v>
      </c>
    </row>
    <row r="470" spans="1:6" x14ac:dyDescent="0.3">
      <c r="A470" s="12" t="s">
        <v>557</v>
      </c>
      <c r="B470" s="18">
        <f>OrderPrice!F470</f>
        <v>1518</v>
      </c>
      <c r="C470" s="13" t="str">
        <f t="shared" si="14"/>
        <v>yes</v>
      </c>
      <c r="D470" s="19">
        <f>CustomerOrder!E470+30</f>
        <v>45200</v>
      </c>
      <c r="E470" s="30">
        <f t="shared" si="15"/>
        <v>1518</v>
      </c>
      <c r="F470" s="30">
        <f>E470-OrderCost!D470</f>
        <v>1012</v>
      </c>
    </row>
    <row r="471" spans="1:6" x14ac:dyDescent="0.3">
      <c r="A471" s="15" t="s">
        <v>558</v>
      </c>
      <c r="B471" s="21">
        <f>OrderPrice!F471</f>
        <v>4715.92</v>
      </c>
      <c r="C471" s="16" t="str">
        <f t="shared" si="14"/>
        <v>yes</v>
      </c>
      <c r="D471" s="22">
        <f>CustomerOrder!E471+30</f>
        <v>45230</v>
      </c>
      <c r="E471" s="34">
        <f t="shared" si="15"/>
        <v>4715.92</v>
      </c>
      <c r="F471" s="34">
        <f>E471-OrderCost!D471</f>
        <v>2152.92</v>
      </c>
    </row>
    <row r="472" spans="1:6" x14ac:dyDescent="0.3">
      <c r="A472" s="12" t="s">
        <v>559</v>
      </c>
      <c r="B472" s="18">
        <f>OrderPrice!F472</f>
        <v>4254.3</v>
      </c>
      <c r="C472" s="13" t="str">
        <f t="shared" si="14"/>
        <v>yes</v>
      </c>
      <c r="D472" s="19">
        <f>CustomerOrder!E472+30</f>
        <v>45261</v>
      </c>
      <c r="E472" s="30">
        <f t="shared" si="15"/>
        <v>4254.3</v>
      </c>
      <c r="F472" s="30">
        <f>E472-OrderCost!D472</f>
        <v>2461.3000000000002</v>
      </c>
    </row>
    <row r="473" spans="1:6" x14ac:dyDescent="0.3">
      <c r="A473" s="15" t="s">
        <v>560</v>
      </c>
      <c r="B473" s="21">
        <f>OrderPrice!F473</f>
        <v>4201.47</v>
      </c>
      <c r="C473" s="16" t="str">
        <f t="shared" si="14"/>
        <v>yes</v>
      </c>
      <c r="D473" s="22">
        <f>CustomerOrder!E473+30</f>
        <v>45291</v>
      </c>
      <c r="E473" s="34">
        <f t="shared" si="15"/>
        <v>4201.47</v>
      </c>
      <c r="F473" s="34">
        <f>E473-OrderCost!D473</f>
        <v>2320.4700000000003</v>
      </c>
    </row>
    <row r="474" spans="1:6" x14ac:dyDescent="0.3">
      <c r="A474" s="12" t="s">
        <v>561</v>
      </c>
      <c r="B474" s="18">
        <f>OrderPrice!F474</f>
        <v>4015.68</v>
      </c>
      <c r="C474" s="13" t="str">
        <f t="shared" si="14"/>
        <v>yes</v>
      </c>
      <c r="D474" s="19">
        <f>CustomerOrder!E474+30</f>
        <v>45322</v>
      </c>
      <c r="E474" s="30">
        <f t="shared" si="15"/>
        <v>4015.68</v>
      </c>
      <c r="F474" s="30">
        <f>E474-OrderCost!D474</f>
        <v>1947.6799999999998</v>
      </c>
    </row>
    <row r="475" spans="1:6" x14ac:dyDescent="0.3">
      <c r="A475" s="15" t="s">
        <v>562</v>
      </c>
      <c r="B475" s="21">
        <f>OrderPrice!F475</f>
        <v>6851.25</v>
      </c>
      <c r="C475" s="16" t="str">
        <f t="shared" si="14"/>
        <v>yes</v>
      </c>
      <c r="D475" s="22">
        <f>CustomerOrder!E475+30</f>
        <v>45353</v>
      </c>
      <c r="E475" s="34">
        <f t="shared" si="15"/>
        <v>6851.25</v>
      </c>
      <c r="F475" s="34">
        <f>E475-OrderCost!D475</f>
        <v>3291.75</v>
      </c>
    </row>
    <row r="476" spans="1:6" x14ac:dyDescent="0.3">
      <c r="A476" s="12" t="s">
        <v>563</v>
      </c>
      <c r="B476" s="18">
        <f>OrderPrice!F476</f>
        <v>10557</v>
      </c>
      <c r="C476" s="13" t="str">
        <f t="shared" si="14"/>
        <v>yes</v>
      </c>
      <c r="D476" s="19">
        <f>CustomerOrder!E476+30</f>
        <v>45382</v>
      </c>
      <c r="E476" s="30">
        <f t="shared" si="15"/>
        <v>10557</v>
      </c>
      <c r="F476" s="30">
        <f>E476-OrderCost!D476</f>
        <v>6138.7</v>
      </c>
    </row>
    <row r="477" spans="1:6" x14ac:dyDescent="0.3">
      <c r="A477" s="15" t="s">
        <v>564</v>
      </c>
      <c r="B477" s="21">
        <f>OrderPrice!F477</f>
        <v>10808.16</v>
      </c>
      <c r="C477" s="16" t="str">
        <f t="shared" si="14"/>
        <v>yes</v>
      </c>
      <c r="D477" s="22">
        <f>CustomerOrder!E477+30</f>
        <v>45413</v>
      </c>
      <c r="E477" s="34">
        <f t="shared" si="15"/>
        <v>10808.16</v>
      </c>
      <c r="F477" s="34">
        <f>E477-OrderCost!D477</f>
        <v>6785.36</v>
      </c>
    </row>
    <row r="478" spans="1:6" x14ac:dyDescent="0.3">
      <c r="A478" s="12" t="s">
        <v>565</v>
      </c>
      <c r="B478" s="18">
        <f>OrderPrice!F478</f>
        <v>6330.72</v>
      </c>
      <c r="C478" s="13" t="str">
        <f t="shared" si="14"/>
        <v>yes</v>
      </c>
      <c r="D478" s="19">
        <f>CustomerOrder!E478+30</f>
        <v>45443</v>
      </c>
      <c r="E478" s="30">
        <f t="shared" si="15"/>
        <v>6330.72</v>
      </c>
      <c r="F478" s="30">
        <f>E478-OrderCost!D478</f>
        <v>3867.32</v>
      </c>
    </row>
    <row r="479" spans="1:6" x14ac:dyDescent="0.3">
      <c r="A479" s="15" t="s">
        <v>566</v>
      </c>
      <c r="B479" s="21">
        <f>OrderPrice!F479</f>
        <v>6557.76</v>
      </c>
      <c r="C479" s="16" t="str">
        <f t="shared" si="14"/>
        <v>yes</v>
      </c>
      <c r="D479" s="22">
        <f>CustomerOrder!E479+30</f>
        <v>45474</v>
      </c>
      <c r="E479" s="34">
        <f t="shared" si="15"/>
        <v>6557.76</v>
      </c>
      <c r="F479" s="34">
        <f>E479-OrderCost!D479</f>
        <v>3201.66</v>
      </c>
    </row>
    <row r="480" spans="1:6" x14ac:dyDescent="0.3">
      <c r="A480" s="12" t="s">
        <v>567</v>
      </c>
      <c r="B480" s="18">
        <f>OrderPrice!F480</f>
        <v>9512</v>
      </c>
      <c r="C480" s="13" t="str">
        <f t="shared" si="14"/>
        <v>yes</v>
      </c>
      <c r="D480" s="19">
        <f>CustomerOrder!E480+30</f>
        <v>45504</v>
      </c>
      <c r="E480" s="30">
        <f t="shared" si="15"/>
        <v>9512</v>
      </c>
      <c r="F480" s="30">
        <f>E480-OrderCost!D480</f>
        <v>5805.6</v>
      </c>
    </row>
    <row r="481" spans="1:6" x14ac:dyDescent="0.3">
      <c r="A481" s="15" t="s">
        <v>568</v>
      </c>
      <c r="B481" s="21">
        <f>OrderPrice!F481</f>
        <v>6798</v>
      </c>
      <c r="C481" s="16" t="str">
        <f t="shared" si="14"/>
        <v>yes</v>
      </c>
      <c r="D481" s="22">
        <f>CustomerOrder!E481+30</f>
        <v>45535</v>
      </c>
      <c r="E481" s="34">
        <f t="shared" si="15"/>
        <v>6798</v>
      </c>
      <c r="F481" s="34">
        <f>E481-OrderCost!D481</f>
        <v>3244.5</v>
      </c>
    </row>
    <row r="482" spans="1:6" x14ac:dyDescent="0.3">
      <c r="A482" s="12" t="s">
        <v>569</v>
      </c>
      <c r="B482" s="18">
        <f>OrderPrice!F482</f>
        <v>9280</v>
      </c>
      <c r="C482" s="13" t="str">
        <f t="shared" si="14"/>
        <v>yes</v>
      </c>
      <c r="D482" s="19">
        <f>CustomerOrder!E482+30</f>
        <v>45566</v>
      </c>
      <c r="E482" s="30">
        <f t="shared" si="15"/>
        <v>9280</v>
      </c>
      <c r="F482" s="30">
        <f>E482-OrderCost!D482</f>
        <v>5945</v>
      </c>
    </row>
    <row r="483" spans="1:6" x14ac:dyDescent="0.3">
      <c r="A483" s="15" t="s">
        <v>570</v>
      </c>
      <c r="B483" s="21">
        <f>OrderPrice!F483</f>
        <v>8272</v>
      </c>
      <c r="C483" s="16" t="str">
        <f t="shared" si="14"/>
        <v>yes</v>
      </c>
      <c r="D483" s="22">
        <f>CustomerOrder!E483+30</f>
        <v>45596</v>
      </c>
      <c r="E483" s="34">
        <f t="shared" si="15"/>
        <v>8272</v>
      </c>
      <c r="F483" s="34">
        <f>E483-OrderCost!D483</f>
        <v>5109.5</v>
      </c>
    </row>
    <row r="484" spans="1:6" x14ac:dyDescent="0.3">
      <c r="A484" s="12" t="s">
        <v>571</v>
      </c>
      <c r="B484" s="18">
        <f>OrderPrice!F484</f>
        <v>6272.85</v>
      </c>
      <c r="C484" s="13" t="str">
        <f t="shared" si="14"/>
        <v>no</v>
      </c>
      <c r="D484" s="19">
        <f>CustomerOrder!E484+30</f>
        <v>45627</v>
      </c>
      <c r="E484" s="30" t="e">
        <f t="shared" si="15"/>
        <v>#N/A</v>
      </c>
      <c r="F484" s="30" t="e">
        <f>E484-OrderCost!D484</f>
        <v>#N/A</v>
      </c>
    </row>
    <row r="485" spans="1:6" x14ac:dyDescent="0.3">
      <c r="A485" s="15" t="s">
        <v>572</v>
      </c>
      <c r="B485" s="21">
        <f>OrderPrice!F485</f>
        <v>8437.44</v>
      </c>
      <c r="C485" s="16" t="str">
        <f t="shared" si="14"/>
        <v>no</v>
      </c>
      <c r="D485" s="22">
        <f>CustomerOrder!E485+30</f>
        <v>45657</v>
      </c>
      <c r="E485" s="34" t="e">
        <f t="shared" si="15"/>
        <v>#N/A</v>
      </c>
      <c r="F485" s="34" t="e">
        <f>E485-OrderCost!D485</f>
        <v>#N/A</v>
      </c>
    </row>
    <row r="486" spans="1:6" x14ac:dyDescent="0.3">
      <c r="A486" s="12" t="s">
        <v>573</v>
      </c>
      <c r="B486" s="18">
        <f>OrderPrice!F486</f>
        <v>3970.56</v>
      </c>
      <c r="C486" s="13" t="str">
        <f t="shared" si="14"/>
        <v>no</v>
      </c>
      <c r="D486" s="19">
        <f>CustomerOrder!E486+30</f>
        <v>45688</v>
      </c>
      <c r="E486" s="30" t="e">
        <f t="shared" si="15"/>
        <v>#N/A</v>
      </c>
      <c r="F486" s="30" t="e">
        <f>E486-OrderCost!D486</f>
        <v>#N/A</v>
      </c>
    </row>
    <row r="487" spans="1:6" x14ac:dyDescent="0.3">
      <c r="A487" s="15" t="s">
        <v>574</v>
      </c>
      <c r="B487" s="21">
        <f>OrderPrice!F487</f>
        <v>1272</v>
      </c>
      <c r="C487" s="16" t="str">
        <f t="shared" si="14"/>
        <v>yes</v>
      </c>
      <c r="D487" s="22">
        <f>CustomerOrder!E487+30</f>
        <v>45169</v>
      </c>
      <c r="E487" s="34">
        <f t="shared" si="15"/>
        <v>1272</v>
      </c>
      <c r="F487" s="34">
        <f>E487-OrderCost!D487</f>
        <v>636</v>
      </c>
    </row>
    <row r="488" spans="1:6" x14ac:dyDescent="0.3">
      <c r="A488" s="12" t="s">
        <v>575</v>
      </c>
      <c r="B488" s="18">
        <f>OrderPrice!F488</f>
        <v>1300</v>
      </c>
      <c r="C488" s="13" t="str">
        <f t="shared" si="14"/>
        <v>yes</v>
      </c>
      <c r="D488" s="19">
        <f>CustomerOrder!E488+30</f>
        <v>45200</v>
      </c>
      <c r="E488" s="30">
        <f t="shared" si="15"/>
        <v>1300</v>
      </c>
      <c r="F488" s="30">
        <f>E488-OrderCost!D488</f>
        <v>676</v>
      </c>
    </row>
    <row r="489" spans="1:6" x14ac:dyDescent="0.3">
      <c r="A489" s="15" t="s">
        <v>576</v>
      </c>
      <c r="B489" s="21">
        <f>OrderPrice!F489</f>
        <v>6908.72</v>
      </c>
      <c r="C489" s="16" t="str">
        <f t="shared" si="14"/>
        <v>yes</v>
      </c>
      <c r="D489" s="22">
        <f>CustomerOrder!E489+30</f>
        <v>45230</v>
      </c>
      <c r="E489" s="34">
        <f t="shared" si="15"/>
        <v>6908.72</v>
      </c>
      <c r="F489" s="34">
        <f>E489-OrderCost!D489</f>
        <v>3404.7200000000003</v>
      </c>
    </row>
    <row r="490" spans="1:6" x14ac:dyDescent="0.3">
      <c r="A490" s="12" t="s">
        <v>577</v>
      </c>
      <c r="B490" s="18">
        <f>OrderPrice!F490</f>
        <v>4212</v>
      </c>
      <c r="C490" s="13" t="str">
        <f t="shared" si="14"/>
        <v>yes</v>
      </c>
      <c r="D490" s="19">
        <f>CustomerOrder!E490+30</f>
        <v>45261</v>
      </c>
      <c r="E490" s="30">
        <f t="shared" si="15"/>
        <v>4212</v>
      </c>
      <c r="F490" s="30">
        <f>E490-OrderCost!D490</f>
        <v>1872</v>
      </c>
    </row>
    <row r="491" spans="1:6" x14ac:dyDescent="0.3">
      <c r="A491" s="15" t="s">
        <v>578</v>
      </c>
      <c r="B491" s="21">
        <f>OrderPrice!F491</f>
        <v>5729.82</v>
      </c>
      <c r="C491" s="16" t="str">
        <f t="shared" si="14"/>
        <v>yes</v>
      </c>
      <c r="D491" s="22">
        <f>CustomerOrder!E491+30</f>
        <v>45291</v>
      </c>
      <c r="E491" s="34">
        <f t="shared" si="15"/>
        <v>5729.82</v>
      </c>
      <c r="F491" s="34">
        <f>E491-OrderCost!D491</f>
        <v>3065.8199999999997</v>
      </c>
    </row>
    <row r="492" spans="1:6" x14ac:dyDescent="0.3">
      <c r="A492" s="12" t="s">
        <v>579</v>
      </c>
      <c r="B492" s="18">
        <f>OrderPrice!F492</f>
        <v>5223.3999999999996</v>
      </c>
      <c r="C492" s="13" t="str">
        <f t="shared" si="14"/>
        <v>yes</v>
      </c>
      <c r="D492" s="19">
        <f>CustomerOrder!E492+30</f>
        <v>45322</v>
      </c>
      <c r="E492" s="30">
        <f t="shared" si="15"/>
        <v>5223.3999999999996</v>
      </c>
      <c r="F492" s="30">
        <f>E492-OrderCost!D492</f>
        <v>3255.3999999999996</v>
      </c>
    </row>
    <row r="493" spans="1:6" x14ac:dyDescent="0.3">
      <c r="A493" s="15" t="s">
        <v>580</v>
      </c>
      <c r="B493" s="21">
        <f>OrderPrice!F493</f>
        <v>13467.6</v>
      </c>
      <c r="C493" s="16" t="str">
        <f t="shared" si="14"/>
        <v>yes</v>
      </c>
      <c r="D493" s="22">
        <f>CustomerOrder!E493+30</f>
        <v>45353</v>
      </c>
      <c r="E493" s="34">
        <f t="shared" si="15"/>
        <v>13467.6</v>
      </c>
      <c r="F493" s="34">
        <f>E493-OrderCost!D493</f>
        <v>7725.6</v>
      </c>
    </row>
    <row r="494" spans="1:6" x14ac:dyDescent="0.3">
      <c r="A494" s="12" t="s">
        <v>581</v>
      </c>
      <c r="B494" s="18">
        <f>OrderPrice!F494</f>
        <v>15246</v>
      </c>
      <c r="C494" s="13" t="str">
        <f t="shared" si="14"/>
        <v>yes</v>
      </c>
      <c r="D494" s="19">
        <f>CustomerOrder!E494+30</f>
        <v>45382</v>
      </c>
      <c r="E494" s="30">
        <f t="shared" si="15"/>
        <v>15246</v>
      </c>
      <c r="F494" s="30">
        <f>E494-OrderCost!D494</f>
        <v>10164</v>
      </c>
    </row>
    <row r="495" spans="1:6" x14ac:dyDescent="0.3">
      <c r="A495" s="15" t="s">
        <v>582</v>
      </c>
      <c r="B495" s="21">
        <f>OrderPrice!F495</f>
        <v>8749.2000000000007</v>
      </c>
      <c r="C495" s="16" t="str">
        <f t="shared" si="14"/>
        <v>yes</v>
      </c>
      <c r="D495" s="22">
        <f>CustomerOrder!E495+30</f>
        <v>45413</v>
      </c>
      <c r="E495" s="34">
        <f t="shared" si="15"/>
        <v>8749.2000000000007</v>
      </c>
      <c r="F495" s="34">
        <f>E495-OrderCost!D495</f>
        <v>5262.2000000000007</v>
      </c>
    </row>
    <row r="496" spans="1:6" x14ac:dyDescent="0.3">
      <c r="A496" s="12" t="s">
        <v>583</v>
      </c>
      <c r="B496" s="18">
        <f>OrderPrice!F496</f>
        <v>4692</v>
      </c>
      <c r="C496" s="13" t="str">
        <f t="shared" si="14"/>
        <v>yes</v>
      </c>
      <c r="D496" s="19">
        <f>CustomerOrder!E496+30</f>
        <v>45443</v>
      </c>
      <c r="E496" s="30">
        <f t="shared" si="15"/>
        <v>4692</v>
      </c>
      <c r="F496" s="30">
        <f>E496-OrderCost!D496</f>
        <v>2448</v>
      </c>
    </row>
    <row r="497" spans="1:6" x14ac:dyDescent="0.3">
      <c r="A497" s="15" t="s">
        <v>584</v>
      </c>
      <c r="B497" s="21">
        <f>OrderPrice!F497</f>
        <v>6491.9400000000005</v>
      </c>
      <c r="C497" s="16" t="str">
        <f t="shared" si="14"/>
        <v>yes</v>
      </c>
      <c r="D497" s="22">
        <f>CustomerOrder!E497+30</f>
        <v>45474</v>
      </c>
      <c r="E497" s="34">
        <f t="shared" si="15"/>
        <v>6491.9400000000005</v>
      </c>
      <c r="F497" s="34">
        <f>E497-OrderCost!D497</f>
        <v>3785.9400000000005</v>
      </c>
    </row>
    <row r="498" spans="1:6" x14ac:dyDescent="0.3">
      <c r="A498" s="12" t="s">
        <v>585</v>
      </c>
      <c r="B498" s="18">
        <f>OrderPrice!F498</f>
        <v>11480</v>
      </c>
      <c r="C498" s="13" t="str">
        <f t="shared" si="14"/>
        <v>yes</v>
      </c>
      <c r="D498" s="19">
        <f>CustomerOrder!E498+30</f>
        <v>45504</v>
      </c>
      <c r="E498" s="30">
        <f t="shared" si="15"/>
        <v>11480</v>
      </c>
      <c r="F498" s="30">
        <f>E498-OrderCost!D498</f>
        <v>6970</v>
      </c>
    </row>
    <row r="499" spans="1:6" x14ac:dyDescent="0.3">
      <c r="A499" s="15" t="s">
        <v>586</v>
      </c>
      <c r="B499" s="21">
        <f>OrderPrice!F499</f>
        <v>9021</v>
      </c>
      <c r="C499" s="16" t="str">
        <f t="shared" si="14"/>
        <v>yes</v>
      </c>
      <c r="D499" s="22">
        <f>CustomerOrder!E499+30</f>
        <v>45535</v>
      </c>
      <c r="E499" s="34">
        <f t="shared" si="15"/>
        <v>9021</v>
      </c>
      <c r="F499" s="34">
        <f>E499-OrderCost!D499</f>
        <v>5587.2</v>
      </c>
    </row>
    <row r="500" spans="1:6" x14ac:dyDescent="0.3">
      <c r="A500" s="12" t="s">
        <v>587</v>
      </c>
      <c r="B500" s="18">
        <f>OrderPrice!F500</f>
        <v>8694</v>
      </c>
      <c r="C500" s="13" t="str">
        <f t="shared" si="14"/>
        <v>yes</v>
      </c>
      <c r="D500" s="19">
        <f>CustomerOrder!E500+30</f>
        <v>45566</v>
      </c>
      <c r="E500" s="30">
        <f t="shared" si="15"/>
        <v>8694</v>
      </c>
      <c r="F500" s="30">
        <f>E500-OrderCost!D500</f>
        <v>4233.5999999999995</v>
      </c>
    </row>
    <row r="501" spans="1:6" x14ac:dyDescent="0.3">
      <c r="A501" s="15" t="s">
        <v>588</v>
      </c>
      <c r="B501" s="21">
        <f>OrderPrice!F501</f>
        <v>7043.52</v>
      </c>
      <c r="C501" s="16" t="str">
        <f t="shared" si="14"/>
        <v>yes</v>
      </c>
      <c r="D501" s="22">
        <f>CustomerOrder!E501+30</f>
        <v>45596</v>
      </c>
      <c r="E501" s="34">
        <f t="shared" si="15"/>
        <v>7043.52</v>
      </c>
      <c r="F501" s="34">
        <f>E501-OrderCost!D501</f>
        <v>4058.1200000000003</v>
      </c>
    </row>
    <row r="502" spans="1:6" x14ac:dyDescent="0.3">
      <c r="A502" s="12" t="s">
        <v>589</v>
      </c>
      <c r="B502" s="18">
        <f>OrderPrice!F502</f>
        <v>6652.8</v>
      </c>
      <c r="C502" s="13" t="str">
        <f t="shared" si="14"/>
        <v>no</v>
      </c>
      <c r="D502" s="19">
        <f>CustomerOrder!E502+30</f>
        <v>45627</v>
      </c>
      <c r="E502" s="30" t="e">
        <f t="shared" si="15"/>
        <v>#N/A</v>
      </c>
      <c r="F502" s="30" t="e">
        <f>E502-OrderCost!D502</f>
        <v>#N/A</v>
      </c>
    </row>
    <row r="503" spans="1:6" x14ac:dyDescent="0.3">
      <c r="A503" s="15" t="s">
        <v>590</v>
      </c>
      <c r="B503" s="21">
        <f>OrderPrice!F503</f>
        <v>11011.2</v>
      </c>
      <c r="C503" s="16" t="str">
        <f t="shared" si="14"/>
        <v>no</v>
      </c>
      <c r="D503" s="22">
        <f>CustomerOrder!E503+30</f>
        <v>45657</v>
      </c>
      <c r="E503" s="34" t="e">
        <f t="shared" si="15"/>
        <v>#N/A</v>
      </c>
      <c r="F503" s="34" t="e">
        <f>E503-OrderCost!D503</f>
        <v>#N/A</v>
      </c>
    </row>
    <row r="504" spans="1:6" x14ac:dyDescent="0.3">
      <c r="A504" s="12" t="s">
        <v>591</v>
      </c>
      <c r="B504" s="18">
        <f>OrderPrice!F504</f>
        <v>4322.5</v>
      </c>
      <c r="C504" s="13" t="str">
        <f t="shared" si="14"/>
        <v>no</v>
      </c>
      <c r="D504" s="19">
        <f>CustomerOrder!E504+30</f>
        <v>45688</v>
      </c>
      <c r="E504" s="30" t="e">
        <f t="shared" si="15"/>
        <v>#N/A</v>
      </c>
      <c r="F504" s="30" t="e">
        <f>E504-OrderCost!D504</f>
        <v>#N/A</v>
      </c>
    </row>
    <row r="505" spans="1:6" x14ac:dyDescent="0.3">
      <c r="A505" s="15" t="s">
        <v>592</v>
      </c>
      <c r="B505" s="21">
        <f>OrderPrice!F505</f>
        <v>7948.8</v>
      </c>
      <c r="C505" s="16" t="str">
        <f t="shared" si="14"/>
        <v>yes</v>
      </c>
      <c r="D505" s="22">
        <f>CustomerOrder!E505+30</f>
        <v>45474</v>
      </c>
      <c r="E505" s="34">
        <f t="shared" si="15"/>
        <v>7948.8</v>
      </c>
      <c r="F505" s="34">
        <f>E505-OrderCost!D505</f>
        <v>2803.2</v>
      </c>
    </row>
    <row r="506" spans="1:6" x14ac:dyDescent="0.3">
      <c r="A506" s="12" t="s">
        <v>593</v>
      </c>
      <c r="B506" s="18">
        <f>OrderPrice!F506</f>
        <v>7150</v>
      </c>
      <c r="C506" s="13" t="str">
        <f t="shared" si="14"/>
        <v>yes</v>
      </c>
      <c r="D506" s="19">
        <f>CustomerOrder!E506+30</f>
        <v>45504</v>
      </c>
      <c r="E506" s="30">
        <f t="shared" si="15"/>
        <v>7150</v>
      </c>
      <c r="F506" s="30">
        <f>E506-OrderCost!D506</f>
        <v>2795</v>
      </c>
    </row>
    <row r="507" spans="1:6" x14ac:dyDescent="0.3">
      <c r="A507" s="15" t="s">
        <v>594</v>
      </c>
      <c r="B507" s="21">
        <f>OrderPrice!F507</f>
        <v>10010</v>
      </c>
      <c r="C507" s="16" t="str">
        <f t="shared" si="14"/>
        <v>yes</v>
      </c>
      <c r="D507" s="22">
        <f>CustomerOrder!E507+30</f>
        <v>45535</v>
      </c>
      <c r="E507" s="34">
        <f t="shared" si="15"/>
        <v>10010</v>
      </c>
      <c r="F507" s="34">
        <f>E507-OrderCost!D507</f>
        <v>3822</v>
      </c>
    </row>
    <row r="508" spans="1:6" x14ac:dyDescent="0.3">
      <c r="A508" s="12" t="s">
        <v>595</v>
      </c>
      <c r="B508" s="18">
        <f>OrderPrice!F508</f>
        <v>11772</v>
      </c>
      <c r="C508" s="13" t="str">
        <f t="shared" si="14"/>
        <v>yes</v>
      </c>
      <c r="D508" s="19">
        <f>CustomerOrder!E508+30</f>
        <v>45566</v>
      </c>
      <c r="E508" s="30">
        <f t="shared" si="15"/>
        <v>11772</v>
      </c>
      <c r="F508" s="30">
        <f>E508-OrderCost!D508</f>
        <v>5842.4000000000005</v>
      </c>
    </row>
    <row r="509" spans="1:6" x14ac:dyDescent="0.3">
      <c r="A509" s="15" t="s">
        <v>596</v>
      </c>
      <c r="B509" s="21">
        <f>OrderPrice!F509</f>
        <v>6175</v>
      </c>
      <c r="C509" s="16" t="str">
        <f t="shared" si="14"/>
        <v>yes</v>
      </c>
      <c r="D509" s="22">
        <f>CustomerOrder!E509+30</f>
        <v>45596</v>
      </c>
      <c r="E509" s="34">
        <f t="shared" si="15"/>
        <v>6175</v>
      </c>
      <c r="F509" s="34">
        <f>E509-OrderCost!D509</f>
        <v>2639</v>
      </c>
    </row>
    <row r="510" spans="1:6" x14ac:dyDescent="0.3">
      <c r="A510" s="12" t="s">
        <v>597</v>
      </c>
      <c r="B510" s="18">
        <f>OrderPrice!F510</f>
        <v>7429</v>
      </c>
      <c r="C510" s="13" t="str">
        <f t="shared" si="14"/>
        <v>no</v>
      </c>
      <c r="D510" s="19">
        <f>CustomerOrder!E510+30</f>
        <v>45627</v>
      </c>
      <c r="E510" s="30" t="e">
        <f t="shared" si="15"/>
        <v>#N/A</v>
      </c>
      <c r="F510" s="30" t="e">
        <f>E510-OrderCost!D510</f>
        <v>#N/A</v>
      </c>
    </row>
    <row r="511" spans="1:6" x14ac:dyDescent="0.3">
      <c r="A511" s="15" t="s">
        <v>598</v>
      </c>
      <c r="B511" s="21">
        <f>OrderPrice!F511</f>
        <v>7156.8</v>
      </c>
      <c r="C511" s="16" t="str">
        <f t="shared" si="14"/>
        <v>no</v>
      </c>
      <c r="D511" s="22">
        <f>CustomerOrder!E511+30</f>
        <v>45657</v>
      </c>
      <c r="E511" s="34" t="e">
        <f t="shared" si="15"/>
        <v>#N/A</v>
      </c>
      <c r="F511" s="34" t="e">
        <f>E511-OrderCost!D511</f>
        <v>#N/A</v>
      </c>
    </row>
    <row r="512" spans="1:6" x14ac:dyDescent="0.3">
      <c r="A512" s="12" t="s">
        <v>599</v>
      </c>
      <c r="B512" s="18">
        <f>OrderPrice!F512</f>
        <v>5216.6400000000003</v>
      </c>
      <c r="C512" s="13" t="str">
        <f t="shared" si="14"/>
        <v>no</v>
      </c>
      <c r="D512" s="19">
        <f>CustomerOrder!E512+30</f>
        <v>45688</v>
      </c>
      <c r="E512" s="30" t="e">
        <f t="shared" si="15"/>
        <v>#N/A</v>
      </c>
      <c r="F512" s="30" t="e">
        <f>E512-OrderCost!D512</f>
        <v>#N/A</v>
      </c>
    </row>
    <row r="513" spans="1:6" x14ac:dyDescent="0.3">
      <c r="A513" s="15" t="s">
        <v>600</v>
      </c>
      <c r="B513" s="21">
        <f>OrderPrice!F513</f>
        <v>275</v>
      </c>
      <c r="C513" s="16" t="str">
        <f t="shared" si="14"/>
        <v>yes</v>
      </c>
      <c r="D513" s="22">
        <f>CustomerOrder!E513+30</f>
        <v>45096</v>
      </c>
      <c r="E513" s="34">
        <f t="shared" si="15"/>
        <v>275</v>
      </c>
      <c r="F513" s="34">
        <f>E513-OrderCost!D513</f>
        <v>154</v>
      </c>
    </row>
    <row r="514" spans="1:6" x14ac:dyDescent="0.3">
      <c r="A514" s="12" t="s">
        <v>601</v>
      </c>
      <c r="B514" s="18">
        <f>OrderPrice!F514</f>
        <v>312</v>
      </c>
      <c r="C514" s="13" t="str">
        <f t="shared" ref="C514:C577" si="16">IF(D514&lt;=INT("30/11/2024"),"yes","no")</f>
        <v>yes</v>
      </c>
      <c r="D514" s="19">
        <f>CustomerOrder!E514+30</f>
        <v>45096</v>
      </c>
      <c r="E514" s="30">
        <f t="shared" si="15"/>
        <v>312</v>
      </c>
      <c r="F514" s="30">
        <f>E514-OrderCost!D514</f>
        <v>168</v>
      </c>
    </row>
    <row r="515" spans="1:6" x14ac:dyDescent="0.3">
      <c r="A515" s="15" t="s">
        <v>602</v>
      </c>
      <c r="B515" s="21">
        <f>OrderPrice!F515</f>
        <v>2714</v>
      </c>
      <c r="C515" s="16" t="str">
        <f t="shared" si="16"/>
        <v>yes</v>
      </c>
      <c r="D515" s="22">
        <f>CustomerOrder!E515+30</f>
        <v>45138</v>
      </c>
      <c r="E515" s="34">
        <f t="shared" ref="E515:E578" si="17">IF(C515="yes",B515,NA())</f>
        <v>2714</v>
      </c>
      <c r="F515" s="34">
        <f>E515-OrderCost!D515</f>
        <v>1416</v>
      </c>
    </row>
    <row r="516" spans="1:6" x14ac:dyDescent="0.3">
      <c r="A516" s="12" t="s">
        <v>603</v>
      </c>
      <c r="B516" s="18">
        <f>OrderPrice!F516</f>
        <v>4228.3999999999996</v>
      </c>
      <c r="C516" s="13" t="str">
        <f t="shared" si="16"/>
        <v>yes</v>
      </c>
      <c r="D516" s="19">
        <f>CustomerOrder!E516+30</f>
        <v>45138</v>
      </c>
      <c r="E516" s="30">
        <f t="shared" si="17"/>
        <v>4228.3999999999996</v>
      </c>
      <c r="F516" s="30">
        <f>E516-OrderCost!D516</f>
        <v>2368.3999999999996</v>
      </c>
    </row>
    <row r="517" spans="1:6" x14ac:dyDescent="0.3">
      <c r="A517" s="15" t="s">
        <v>604</v>
      </c>
      <c r="B517" s="21">
        <f>OrderPrice!F517</f>
        <v>2284.1999999999998</v>
      </c>
      <c r="C517" s="16" t="str">
        <f t="shared" si="16"/>
        <v>yes</v>
      </c>
      <c r="D517" s="22">
        <f>CustomerOrder!E517+30</f>
        <v>45138</v>
      </c>
      <c r="E517" s="34">
        <f t="shared" si="17"/>
        <v>2284.1999999999998</v>
      </c>
      <c r="F517" s="34">
        <f>E517-OrderCost!D517</f>
        <v>1344.1999999999998</v>
      </c>
    </row>
    <row r="518" spans="1:6" x14ac:dyDescent="0.3">
      <c r="A518" s="12" t="s">
        <v>605</v>
      </c>
      <c r="B518" s="18">
        <f>OrderPrice!F518</f>
        <v>3210.3</v>
      </c>
      <c r="C518" s="13" t="str">
        <f t="shared" si="16"/>
        <v>yes</v>
      </c>
      <c r="D518" s="19">
        <f>CustomerOrder!E518+30</f>
        <v>45138</v>
      </c>
      <c r="E518" s="30">
        <f t="shared" si="17"/>
        <v>3210.3</v>
      </c>
      <c r="F518" s="30">
        <f>E518-OrderCost!D518</f>
        <v>1980.3000000000002</v>
      </c>
    </row>
    <row r="519" spans="1:6" x14ac:dyDescent="0.3">
      <c r="A519" s="15" t="s">
        <v>606</v>
      </c>
      <c r="B519" s="21">
        <f>OrderPrice!F519</f>
        <v>4669</v>
      </c>
      <c r="C519" s="16" t="str">
        <f t="shared" si="16"/>
        <v>yes</v>
      </c>
      <c r="D519" s="22">
        <f>CustomerOrder!E519+30</f>
        <v>45169</v>
      </c>
      <c r="E519" s="34">
        <f t="shared" si="17"/>
        <v>4669</v>
      </c>
      <c r="F519" s="34">
        <f>E519-OrderCost!D519</f>
        <v>2737</v>
      </c>
    </row>
    <row r="520" spans="1:6" x14ac:dyDescent="0.3">
      <c r="A520" s="12" t="s">
        <v>607</v>
      </c>
      <c r="B520" s="18">
        <f>OrderPrice!F520</f>
        <v>5304</v>
      </c>
      <c r="C520" s="13" t="str">
        <f t="shared" si="16"/>
        <v>yes</v>
      </c>
      <c r="D520" s="19">
        <f>CustomerOrder!E520+30</f>
        <v>45200</v>
      </c>
      <c r="E520" s="30">
        <f t="shared" si="17"/>
        <v>5304</v>
      </c>
      <c r="F520" s="30">
        <f>E520-OrderCost!D520</f>
        <v>2856</v>
      </c>
    </row>
    <row r="521" spans="1:6" x14ac:dyDescent="0.3">
      <c r="A521" s="15" t="s">
        <v>608</v>
      </c>
      <c r="B521" s="21">
        <f>OrderPrice!F521</f>
        <v>11532.43</v>
      </c>
      <c r="C521" s="16" t="str">
        <f t="shared" si="16"/>
        <v>yes</v>
      </c>
      <c r="D521" s="22">
        <f>CustomerOrder!E521+30</f>
        <v>45230</v>
      </c>
      <c r="E521" s="34">
        <f t="shared" si="17"/>
        <v>11532.43</v>
      </c>
      <c r="F521" s="34">
        <f>E521-OrderCost!D521</f>
        <v>4920.43</v>
      </c>
    </row>
    <row r="522" spans="1:6" x14ac:dyDescent="0.3">
      <c r="A522" s="12" t="s">
        <v>609</v>
      </c>
      <c r="B522" s="18">
        <f>OrderPrice!F522</f>
        <v>16506.84</v>
      </c>
      <c r="C522" s="13" t="str">
        <f t="shared" si="16"/>
        <v>yes</v>
      </c>
      <c r="D522" s="19">
        <f>CustomerOrder!E522+30</f>
        <v>45261</v>
      </c>
      <c r="E522" s="30">
        <f t="shared" si="17"/>
        <v>16506.84</v>
      </c>
      <c r="F522" s="30">
        <f>E522-OrderCost!D522</f>
        <v>5538.84</v>
      </c>
    </row>
    <row r="523" spans="1:6" x14ac:dyDescent="0.3">
      <c r="A523" s="15" t="s">
        <v>610</v>
      </c>
      <c r="B523" s="21">
        <f>OrderPrice!F523</f>
        <v>14237.3</v>
      </c>
      <c r="C523" s="16" t="str">
        <f t="shared" si="16"/>
        <v>yes</v>
      </c>
      <c r="D523" s="22">
        <f>CustomerOrder!E523+30</f>
        <v>45291</v>
      </c>
      <c r="E523" s="34">
        <f t="shared" si="17"/>
        <v>14237.3</v>
      </c>
      <c r="F523" s="34">
        <f>E523-OrderCost!D523</f>
        <v>8561.2999999999993</v>
      </c>
    </row>
    <row r="524" spans="1:6" x14ac:dyDescent="0.3">
      <c r="A524" s="12" t="s">
        <v>611</v>
      </c>
      <c r="B524" s="18">
        <f>OrderPrice!F524</f>
        <v>19968.96</v>
      </c>
      <c r="C524" s="13" t="str">
        <f t="shared" si="16"/>
        <v>yes</v>
      </c>
      <c r="D524" s="19">
        <f>CustomerOrder!E524+30</f>
        <v>45322</v>
      </c>
      <c r="E524" s="30">
        <f t="shared" si="17"/>
        <v>19968.96</v>
      </c>
      <c r="F524" s="30">
        <f>E524-OrderCost!D524</f>
        <v>11184.96</v>
      </c>
    </row>
    <row r="525" spans="1:6" x14ac:dyDescent="0.3">
      <c r="A525" s="15" t="s">
        <v>612</v>
      </c>
      <c r="B525" s="21">
        <f>OrderPrice!F525</f>
        <v>58506.7</v>
      </c>
      <c r="C525" s="16" t="str">
        <f t="shared" si="16"/>
        <v>yes</v>
      </c>
      <c r="D525" s="22">
        <f>CustomerOrder!E525+30</f>
        <v>45353</v>
      </c>
      <c r="E525" s="34">
        <f t="shared" si="17"/>
        <v>58506.7</v>
      </c>
      <c r="F525" s="34">
        <f>E525-OrderCost!D525</f>
        <v>33331.699999999997</v>
      </c>
    </row>
    <row r="526" spans="1:6" x14ac:dyDescent="0.3">
      <c r="A526" s="12" t="s">
        <v>613</v>
      </c>
      <c r="B526" s="18">
        <f>OrderPrice!F526</f>
        <v>24192</v>
      </c>
      <c r="C526" s="13" t="str">
        <f t="shared" si="16"/>
        <v>yes</v>
      </c>
      <c r="D526" s="19">
        <f>CustomerOrder!E526+30</f>
        <v>45382</v>
      </c>
      <c r="E526" s="30">
        <f t="shared" si="17"/>
        <v>24192</v>
      </c>
      <c r="F526" s="30">
        <f>E526-OrderCost!D526</f>
        <v>12992</v>
      </c>
    </row>
    <row r="527" spans="1:6" x14ac:dyDescent="0.3">
      <c r="A527" s="15" t="s">
        <v>614</v>
      </c>
      <c r="B527" s="21">
        <f>OrderPrice!F527</f>
        <v>47267.22</v>
      </c>
      <c r="C527" s="16" t="str">
        <f t="shared" si="16"/>
        <v>yes</v>
      </c>
      <c r="D527" s="22">
        <f>CustomerOrder!E527+30</f>
        <v>45413</v>
      </c>
      <c r="E527" s="34">
        <f t="shared" si="17"/>
        <v>47267.22</v>
      </c>
      <c r="F527" s="34">
        <f>E527-OrderCost!D527</f>
        <v>27592.22</v>
      </c>
    </row>
    <row r="528" spans="1:6" x14ac:dyDescent="0.3">
      <c r="A528" s="12" t="s">
        <v>615</v>
      </c>
      <c r="B528" s="18">
        <f>OrderPrice!F528</f>
        <v>59071.74</v>
      </c>
      <c r="C528" s="13" t="str">
        <f t="shared" si="16"/>
        <v>yes</v>
      </c>
      <c r="D528" s="19">
        <f>CustomerOrder!E528+30</f>
        <v>45443</v>
      </c>
      <c r="E528" s="30">
        <f t="shared" si="17"/>
        <v>59071.74</v>
      </c>
      <c r="F528" s="30">
        <f>E528-OrderCost!D528</f>
        <v>32896.74</v>
      </c>
    </row>
    <row r="529" spans="1:6" x14ac:dyDescent="0.3">
      <c r="A529" s="15" t="s">
        <v>616</v>
      </c>
      <c r="B529" s="21">
        <f>OrderPrice!F529</f>
        <v>23784.639999999999</v>
      </c>
      <c r="C529" s="16" t="str">
        <f t="shared" si="16"/>
        <v>yes</v>
      </c>
      <c r="D529" s="22">
        <f>CustomerOrder!E529+30</f>
        <v>45474</v>
      </c>
      <c r="E529" s="34">
        <f t="shared" si="17"/>
        <v>23784.639999999999</v>
      </c>
      <c r="F529" s="34">
        <f>E529-OrderCost!D529</f>
        <v>12134.64</v>
      </c>
    </row>
    <row r="530" spans="1:6" x14ac:dyDescent="0.3">
      <c r="A530" s="12" t="s">
        <v>617</v>
      </c>
      <c r="B530" s="18">
        <f>OrderPrice!F530</f>
        <v>36666</v>
      </c>
      <c r="C530" s="13" t="str">
        <f t="shared" si="16"/>
        <v>yes</v>
      </c>
      <c r="D530" s="19">
        <f>CustomerOrder!E530+30</f>
        <v>45504</v>
      </c>
      <c r="E530" s="30">
        <f t="shared" si="17"/>
        <v>36666</v>
      </c>
      <c r="F530" s="30">
        <f>E530-OrderCost!D530</f>
        <v>14841</v>
      </c>
    </row>
    <row r="531" spans="1:6" x14ac:dyDescent="0.3">
      <c r="A531" s="15" t="s">
        <v>618</v>
      </c>
      <c r="B531" s="21">
        <f>OrderPrice!F531</f>
        <v>37023</v>
      </c>
      <c r="C531" s="16" t="str">
        <f t="shared" si="16"/>
        <v>yes</v>
      </c>
      <c r="D531" s="22">
        <f>CustomerOrder!E531+30</f>
        <v>45535</v>
      </c>
      <c r="E531" s="34">
        <f t="shared" si="17"/>
        <v>37023</v>
      </c>
      <c r="F531" s="34">
        <f>E531-OrderCost!D531</f>
        <v>14897.349999999999</v>
      </c>
    </row>
    <row r="532" spans="1:6" x14ac:dyDescent="0.3">
      <c r="A532" s="12" t="s">
        <v>619</v>
      </c>
      <c r="B532" s="18">
        <f>OrderPrice!F532</f>
        <v>60993</v>
      </c>
      <c r="C532" s="13" t="str">
        <f t="shared" si="16"/>
        <v>yes</v>
      </c>
      <c r="D532" s="19">
        <f>CustomerOrder!E532+30</f>
        <v>45566</v>
      </c>
      <c r="E532" s="30">
        <f t="shared" si="17"/>
        <v>60993</v>
      </c>
      <c r="F532" s="30">
        <f>E532-OrderCost!D532</f>
        <v>32642.55</v>
      </c>
    </row>
    <row r="533" spans="1:6" x14ac:dyDescent="0.3">
      <c r="A533" s="15" t="s">
        <v>620</v>
      </c>
      <c r="B533" s="21">
        <f>OrderPrice!F533</f>
        <v>68319.199999999997</v>
      </c>
      <c r="C533" s="16" t="str">
        <f t="shared" si="16"/>
        <v>yes</v>
      </c>
      <c r="D533" s="22">
        <f>CustomerOrder!E533+30</f>
        <v>45596</v>
      </c>
      <c r="E533" s="34">
        <f t="shared" si="17"/>
        <v>68319.199999999997</v>
      </c>
      <c r="F533" s="34">
        <f>E533-OrderCost!D533</f>
        <v>28661.199999999997</v>
      </c>
    </row>
    <row r="534" spans="1:6" x14ac:dyDescent="0.3">
      <c r="A534" s="12" t="s">
        <v>621</v>
      </c>
      <c r="B534" s="18">
        <f>OrderPrice!F534</f>
        <v>47646.720000000001</v>
      </c>
      <c r="C534" s="13" t="str">
        <f t="shared" si="16"/>
        <v>no</v>
      </c>
      <c r="D534" s="19">
        <f>CustomerOrder!E534+30</f>
        <v>45627</v>
      </c>
      <c r="E534" s="30" t="e">
        <f t="shared" si="17"/>
        <v>#N/A</v>
      </c>
      <c r="F534" s="30" t="e">
        <f>E534-OrderCost!D534</f>
        <v>#N/A</v>
      </c>
    </row>
    <row r="535" spans="1:6" x14ac:dyDescent="0.3">
      <c r="A535" s="15" t="s">
        <v>622</v>
      </c>
      <c r="B535" s="21">
        <f>OrderPrice!F535</f>
        <v>83786.2</v>
      </c>
      <c r="C535" s="16" t="str">
        <f t="shared" si="16"/>
        <v>no</v>
      </c>
      <c r="D535" s="22">
        <f>CustomerOrder!E535+30</f>
        <v>45657</v>
      </c>
      <c r="E535" s="34" t="e">
        <f t="shared" si="17"/>
        <v>#N/A</v>
      </c>
      <c r="F535" s="34" t="e">
        <f>E535-OrderCost!D535</f>
        <v>#N/A</v>
      </c>
    </row>
    <row r="536" spans="1:6" x14ac:dyDescent="0.3">
      <c r="A536" s="12" t="s">
        <v>623</v>
      </c>
      <c r="B536" s="18">
        <f>OrderPrice!F536</f>
        <v>102397.96</v>
      </c>
      <c r="C536" s="13" t="str">
        <f t="shared" si="16"/>
        <v>no</v>
      </c>
      <c r="D536" s="19">
        <f>CustomerOrder!E536+30</f>
        <v>45688</v>
      </c>
      <c r="E536" s="30" t="e">
        <f t="shared" si="17"/>
        <v>#N/A</v>
      </c>
      <c r="F536" s="30" t="e">
        <f>E536-OrderCost!D536</f>
        <v>#N/A</v>
      </c>
    </row>
    <row r="537" spans="1:6" x14ac:dyDescent="0.3">
      <c r="A537" s="15" t="s">
        <v>624</v>
      </c>
      <c r="B537" s="21">
        <f>OrderPrice!F537</f>
        <v>2373</v>
      </c>
      <c r="C537" s="16" t="str">
        <f t="shared" si="16"/>
        <v>yes</v>
      </c>
      <c r="D537" s="22">
        <f>CustomerOrder!E537+30</f>
        <v>45169</v>
      </c>
      <c r="E537" s="34">
        <f t="shared" si="17"/>
        <v>2373</v>
      </c>
      <c r="F537" s="34">
        <f>E537-OrderCost!D537</f>
        <v>1130</v>
      </c>
    </row>
    <row r="538" spans="1:6" x14ac:dyDescent="0.3">
      <c r="A538" s="12" t="s">
        <v>625</v>
      </c>
      <c r="B538" s="18">
        <f>OrderPrice!F538</f>
        <v>3388</v>
      </c>
      <c r="C538" s="13" t="str">
        <f t="shared" si="16"/>
        <v>yes</v>
      </c>
      <c r="D538" s="19">
        <f>CustomerOrder!E538+30</f>
        <v>45200</v>
      </c>
      <c r="E538" s="30">
        <f t="shared" si="17"/>
        <v>3388</v>
      </c>
      <c r="F538" s="30">
        <f>E538-OrderCost!D538</f>
        <v>1694</v>
      </c>
    </row>
    <row r="539" spans="1:6" x14ac:dyDescent="0.3">
      <c r="A539" s="15" t="s">
        <v>626</v>
      </c>
      <c r="B539" s="21">
        <f>OrderPrice!F539</f>
        <v>21733.8</v>
      </c>
      <c r="C539" s="16" t="str">
        <f t="shared" si="16"/>
        <v>yes</v>
      </c>
      <c r="D539" s="22">
        <f>CustomerOrder!E539+30</f>
        <v>45230</v>
      </c>
      <c r="E539" s="34">
        <f t="shared" si="17"/>
        <v>21733.8</v>
      </c>
      <c r="F539" s="34">
        <f>E539-OrderCost!D539</f>
        <v>13593.8</v>
      </c>
    </row>
    <row r="540" spans="1:6" x14ac:dyDescent="0.3">
      <c r="A540" s="12" t="s">
        <v>627</v>
      </c>
      <c r="B540" s="18">
        <f>OrderPrice!F540</f>
        <v>18494.3</v>
      </c>
      <c r="C540" s="13" t="str">
        <f t="shared" si="16"/>
        <v>yes</v>
      </c>
      <c r="D540" s="19">
        <f>CustomerOrder!E540+30</f>
        <v>45261</v>
      </c>
      <c r="E540" s="30">
        <f t="shared" si="17"/>
        <v>18494.3</v>
      </c>
      <c r="F540" s="30">
        <f>E540-OrderCost!D540</f>
        <v>8088.2999999999993</v>
      </c>
    </row>
    <row r="541" spans="1:6" x14ac:dyDescent="0.3">
      <c r="A541" s="15" t="s">
        <v>628</v>
      </c>
      <c r="B541" s="21">
        <f>OrderPrice!F541</f>
        <v>28148.6</v>
      </c>
      <c r="C541" s="16" t="str">
        <f t="shared" si="16"/>
        <v>yes</v>
      </c>
      <c r="D541" s="22">
        <f>CustomerOrder!E541+30</f>
        <v>45291</v>
      </c>
      <c r="E541" s="34">
        <f t="shared" si="17"/>
        <v>28148.6</v>
      </c>
      <c r="F541" s="34">
        <f>E541-OrderCost!D541</f>
        <v>17434.599999999999</v>
      </c>
    </row>
    <row r="542" spans="1:6" x14ac:dyDescent="0.3">
      <c r="A542" s="12" t="s">
        <v>629</v>
      </c>
      <c r="B542" s="18">
        <f>OrderPrice!F542</f>
        <v>26931.4</v>
      </c>
      <c r="C542" s="13" t="str">
        <f t="shared" si="16"/>
        <v>yes</v>
      </c>
      <c r="D542" s="19">
        <f>CustomerOrder!E542+30</f>
        <v>45322</v>
      </c>
      <c r="E542" s="30">
        <f t="shared" si="17"/>
        <v>26931.4</v>
      </c>
      <c r="F542" s="30">
        <f>E542-OrderCost!D542</f>
        <v>17141.400000000001</v>
      </c>
    </row>
    <row r="543" spans="1:6" x14ac:dyDescent="0.3">
      <c r="A543" s="15" t="s">
        <v>630</v>
      </c>
      <c r="B543" s="21">
        <f>OrderPrice!F543</f>
        <v>26850.5</v>
      </c>
      <c r="C543" s="16" t="str">
        <f t="shared" si="16"/>
        <v>yes</v>
      </c>
      <c r="D543" s="22">
        <f>CustomerOrder!E543+30</f>
        <v>45353</v>
      </c>
      <c r="E543" s="34">
        <f t="shared" si="17"/>
        <v>26850.5</v>
      </c>
      <c r="F543" s="34">
        <f>E543-OrderCost!D543</f>
        <v>11710.7</v>
      </c>
    </row>
    <row r="544" spans="1:6" x14ac:dyDescent="0.3">
      <c r="A544" s="12" t="s">
        <v>631</v>
      </c>
      <c r="B544" s="18">
        <f>OrderPrice!F544</f>
        <v>45507</v>
      </c>
      <c r="C544" s="13" t="str">
        <f t="shared" si="16"/>
        <v>yes</v>
      </c>
      <c r="D544" s="19">
        <f>CustomerOrder!E544+30</f>
        <v>45382</v>
      </c>
      <c r="E544" s="30">
        <f t="shared" si="17"/>
        <v>45507</v>
      </c>
      <c r="F544" s="30">
        <f>E544-OrderCost!D544</f>
        <v>29372.7</v>
      </c>
    </row>
    <row r="545" spans="1:6" x14ac:dyDescent="0.3">
      <c r="A545" s="15" t="s">
        <v>632</v>
      </c>
      <c r="B545" s="21">
        <f>OrderPrice!F545</f>
        <v>32342.6</v>
      </c>
      <c r="C545" s="16" t="str">
        <f t="shared" si="16"/>
        <v>yes</v>
      </c>
      <c r="D545" s="22">
        <f>CustomerOrder!E545+30</f>
        <v>45413</v>
      </c>
      <c r="E545" s="34">
        <f t="shared" si="17"/>
        <v>32342.6</v>
      </c>
      <c r="F545" s="34">
        <f>E545-OrderCost!D545</f>
        <v>13856.599999999999</v>
      </c>
    </row>
    <row r="546" spans="1:6" x14ac:dyDescent="0.3">
      <c r="A546" s="12" t="s">
        <v>633</v>
      </c>
      <c r="B546" s="18">
        <f>OrderPrice!F546</f>
        <v>42145.74</v>
      </c>
      <c r="C546" s="13" t="str">
        <f t="shared" si="16"/>
        <v>yes</v>
      </c>
      <c r="D546" s="19">
        <f>CustomerOrder!E546+30</f>
        <v>45443</v>
      </c>
      <c r="E546" s="30">
        <f t="shared" si="17"/>
        <v>42145.74</v>
      </c>
      <c r="F546" s="30">
        <f>E546-OrderCost!D546</f>
        <v>24665.94</v>
      </c>
    </row>
    <row r="547" spans="1:6" x14ac:dyDescent="0.3">
      <c r="A547" s="15" t="s">
        <v>634</v>
      </c>
      <c r="B547" s="21">
        <f>OrderPrice!F547</f>
        <v>52910.879999999997</v>
      </c>
      <c r="C547" s="16" t="str">
        <f t="shared" si="16"/>
        <v>yes</v>
      </c>
      <c r="D547" s="22">
        <f>CustomerOrder!E547+30</f>
        <v>45474</v>
      </c>
      <c r="E547" s="34">
        <f t="shared" si="17"/>
        <v>52910.879999999997</v>
      </c>
      <c r="F547" s="34">
        <f>E547-OrderCost!D547</f>
        <v>31593.48</v>
      </c>
    </row>
    <row r="548" spans="1:6" x14ac:dyDescent="0.3">
      <c r="A548" s="12" t="s">
        <v>635</v>
      </c>
      <c r="B548" s="18">
        <f>OrderPrice!F548</f>
        <v>36642</v>
      </c>
      <c r="C548" s="13" t="str">
        <f t="shared" si="16"/>
        <v>yes</v>
      </c>
      <c r="D548" s="19">
        <f>CustomerOrder!E548+30</f>
        <v>45504</v>
      </c>
      <c r="E548" s="30">
        <f t="shared" si="17"/>
        <v>36642</v>
      </c>
      <c r="F548" s="30">
        <f>E548-OrderCost!D548</f>
        <v>22812.6</v>
      </c>
    </row>
    <row r="549" spans="1:6" x14ac:dyDescent="0.3">
      <c r="A549" s="15" t="s">
        <v>636</v>
      </c>
      <c r="B549" s="21">
        <f>OrderPrice!F549</f>
        <v>80388</v>
      </c>
      <c r="C549" s="16" t="str">
        <f t="shared" si="16"/>
        <v>yes</v>
      </c>
      <c r="D549" s="22">
        <f>CustomerOrder!E549+30</f>
        <v>45535</v>
      </c>
      <c r="E549" s="34">
        <f t="shared" si="17"/>
        <v>80388</v>
      </c>
      <c r="F549" s="34">
        <f>E549-OrderCost!D549</f>
        <v>47401.2</v>
      </c>
    </row>
    <row r="550" spans="1:6" x14ac:dyDescent="0.3">
      <c r="A550" s="12" t="s">
        <v>637</v>
      </c>
      <c r="B550" s="18">
        <f>OrderPrice!F550</f>
        <v>78213</v>
      </c>
      <c r="C550" s="13" t="str">
        <f t="shared" si="16"/>
        <v>yes</v>
      </c>
      <c r="D550" s="19">
        <f>CustomerOrder!E550+30</f>
        <v>45566</v>
      </c>
      <c r="E550" s="30">
        <f t="shared" si="17"/>
        <v>78213</v>
      </c>
      <c r="F550" s="30">
        <f>E550-OrderCost!D550</f>
        <v>46118.7</v>
      </c>
    </row>
    <row r="551" spans="1:6" x14ac:dyDescent="0.3">
      <c r="A551" s="15" t="s">
        <v>638</v>
      </c>
      <c r="B551" s="21">
        <f>OrderPrice!F551</f>
        <v>76464.3</v>
      </c>
      <c r="C551" s="16" t="str">
        <f t="shared" si="16"/>
        <v>yes</v>
      </c>
      <c r="D551" s="22">
        <f>CustomerOrder!E551+30</f>
        <v>45596</v>
      </c>
      <c r="E551" s="34">
        <f t="shared" si="17"/>
        <v>76464.3</v>
      </c>
      <c r="F551" s="34">
        <f>E551-OrderCost!D551</f>
        <v>47130.8</v>
      </c>
    </row>
    <row r="552" spans="1:6" x14ac:dyDescent="0.3">
      <c r="A552" s="12" t="s">
        <v>639</v>
      </c>
      <c r="B552" s="18">
        <f>OrderPrice!F552</f>
        <v>40219.199999999997</v>
      </c>
      <c r="C552" s="13" t="str">
        <f t="shared" si="16"/>
        <v>no</v>
      </c>
      <c r="D552" s="19">
        <f>CustomerOrder!E552+30</f>
        <v>45627</v>
      </c>
      <c r="E552" s="30" t="e">
        <f t="shared" si="17"/>
        <v>#N/A</v>
      </c>
      <c r="F552" s="30" t="e">
        <f>E552-OrderCost!D552</f>
        <v>#N/A</v>
      </c>
    </row>
    <row r="553" spans="1:6" x14ac:dyDescent="0.3">
      <c r="A553" s="15" t="s">
        <v>640</v>
      </c>
      <c r="B553" s="21">
        <f>OrderPrice!F553</f>
        <v>83983.679999999993</v>
      </c>
      <c r="C553" s="16" t="str">
        <f t="shared" si="16"/>
        <v>no</v>
      </c>
      <c r="D553" s="22">
        <f>CustomerOrder!E553+30</f>
        <v>45657</v>
      </c>
      <c r="E553" s="34" t="e">
        <f t="shared" si="17"/>
        <v>#N/A</v>
      </c>
      <c r="F553" s="34" t="e">
        <f>E553-OrderCost!D553</f>
        <v>#N/A</v>
      </c>
    </row>
    <row r="554" spans="1:6" x14ac:dyDescent="0.3">
      <c r="A554" s="12" t="s">
        <v>641</v>
      </c>
      <c r="B554" s="18">
        <f>OrderPrice!F554</f>
        <v>42232.32</v>
      </c>
      <c r="C554" s="13" t="str">
        <f t="shared" si="16"/>
        <v>no</v>
      </c>
      <c r="D554" s="19">
        <f>CustomerOrder!E554+30</f>
        <v>45688</v>
      </c>
      <c r="E554" s="30" t="e">
        <f t="shared" si="17"/>
        <v>#N/A</v>
      </c>
      <c r="F554" s="30" t="e">
        <f>E554-OrderCost!D554</f>
        <v>#N/A</v>
      </c>
    </row>
    <row r="555" spans="1:6" x14ac:dyDescent="0.3">
      <c r="A555" s="15" t="s">
        <v>642</v>
      </c>
      <c r="B555" s="21">
        <f>OrderPrice!F555</f>
        <v>4255</v>
      </c>
      <c r="C555" s="16" t="str">
        <f t="shared" si="16"/>
        <v>yes</v>
      </c>
      <c r="D555" s="22">
        <f>CustomerOrder!E555+30</f>
        <v>45169</v>
      </c>
      <c r="E555" s="34">
        <f t="shared" si="17"/>
        <v>4255</v>
      </c>
      <c r="F555" s="34">
        <f>E555-OrderCost!D555</f>
        <v>2220</v>
      </c>
    </row>
    <row r="556" spans="1:6" x14ac:dyDescent="0.3">
      <c r="A556" s="12" t="s">
        <v>643</v>
      </c>
      <c r="B556" s="18">
        <f>OrderPrice!F556</f>
        <v>4158</v>
      </c>
      <c r="C556" s="13" t="str">
        <f t="shared" si="16"/>
        <v>yes</v>
      </c>
      <c r="D556" s="19">
        <f>CustomerOrder!E556+30</f>
        <v>45200</v>
      </c>
      <c r="E556" s="30">
        <f t="shared" si="17"/>
        <v>4158</v>
      </c>
      <c r="F556" s="30">
        <f>E556-OrderCost!D556</f>
        <v>2464</v>
      </c>
    </row>
    <row r="557" spans="1:6" x14ac:dyDescent="0.3">
      <c r="A557" s="15" t="s">
        <v>644</v>
      </c>
      <c r="B557" s="21">
        <f>OrderPrice!F557</f>
        <v>11453.4</v>
      </c>
      <c r="C557" s="16" t="str">
        <f t="shared" si="16"/>
        <v>yes</v>
      </c>
      <c r="D557" s="22">
        <f>CustomerOrder!E557+30</f>
        <v>45230</v>
      </c>
      <c r="E557" s="34">
        <f t="shared" si="17"/>
        <v>11453.4</v>
      </c>
      <c r="F557" s="34">
        <f>E557-OrderCost!D557</f>
        <v>4787.3999999999996</v>
      </c>
    </row>
    <row r="558" spans="1:6" x14ac:dyDescent="0.3">
      <c r="A558" s="12" t="s">
        <v>645</v>
      </c>
      <c r="B558" s="18">
        <f>OrderPrice!F558</f>
        <v>17826.900000000001</v>
      </c>
      <c r="C558" s="13" t="str">
        <f t="shared" si="16"/>
        <v>yes</v>
      </c>
      <c r="D558" s="19">
        <f>CustomerOrder!E558+30</f>
        <v>45261</v>
      </c>
      <c r="E558" s="30">
        <f t="shared" si="17"/>
        <v>17826.900000000001</v>
      </c>
      <c r="F558" s="30">
        <f>E558-OrderCost!D558</f>
        <v>10643.900000000001</v>
      </c>
    </row>
    <row r="559" spans="1:6" x14ac:dyDescent="0.3">
      <c r="A559" s="15" t="s">
        <v>646</v>
      </c>
      <c r="B559" s="21">
        <f>OrderPrice!F559</f>
        <v>22403</v>
      </c>
      <c r="C559" s="16" t="str">
        <f t="shared" si="16"/>
        <v>yes</v>
      </c>
      <c r="D559" s="22">
        <f>CustomerOrder!E559+30</f>
        <v>45291</v>
      </c>
      <c r="E559" s="34">
        <f t="shared" si="17"/>
        <v>22403</v>
      </c>
      <c r="F559" s="34">
        <f>E559-OrderCost!D559</f>
        <v>10941</v>
      </c>
    </row>
    <row r="560" spans="1:6" x14ac:dyDescent="0.3">
      <c r="A560" s="12" t="s">
        <v>647</v>
      </c>
      <c r="B560" s="18">
        <f>OrderPrice!F560</f>
        <v>19585.439999999999</v>
      </c>
      <c r="C560" s="13" t="str">
        <f t="shared" si="16"/>
        <v>yes</v>
      </c>
      <c r="D560" s="19">
        <f>CustomerOrder!E560+30</f>
        <v>45322</v>
      </c>
      <c r="E560" s="30">
        <f t="shared" si="17"/>
        <v>19585.439999999999</v>
      </c>
      <c r="F560" s="30">
        <f>E560-OrderCost!D560</f>
        <v>9267.4399999999987</v>
      </c>
    </row>
    <row r="561" spans="1:6" x14ac:dyDescent="0.3">
      <c r="A561" s="15" t="s">
        <v>648</v>
      </c>
      <c r="B561" s="21">
        <f>OrderPrice!F561</f>
        <v>45654.84</v>
      </c>
      <c r="C561" s="16" t="str">
        <f t="shared" si="16"/>
        <v>yes</v>
      </c>
      <c r="D561" s="22">
        <f>CustomerOrder!E561+30</f>
        <v>45353</v>
      </c>
      <c r="E561" s="34">
        <f t="shared" si="17"/>
        <v>45654.84</v>
      </c>
      <c r="F561" s="34">
        <f>E561-OrderCost!D561</f>
        <v>27043.739999999994</v>
      </c>
    </row>
    <row r="562" spans="1:6" x14ac:dyDescent="0.3">
      <c r="A562" s="12" t="s">
        <v>649</v>
      </c>
      <c r="B562" s="18">
        <f>OrderPrice!F562</f>
        <v>28728</v>
      </c>
      <c r="C562" s="13" t="str">
        <f t="shared" si="16"/>
        <v>yes</v>
      </c>
      <c r="D562" s="19">
        <f>CustomerOrder!E562+30</f>
        <v>45382</v>
      </c>
      <c r="E562" s="30">
        <f t="shared" si="17"/>
        <v>28728</v>
      </c>
      <c r="F562" s="30">
        <f>E562-OrderCost!D562</f>
        <v>13269.599999999999</v>
      </c>
    </row>
    <row r="563" spans="1:6" x14ac:dyDescent="0.3">
      <c r="A563" s="15" t="s">
        <v>650</v>
      </c>
      <c r="B563" s="21">
        <f>OrderPrice!F563</f>
        <v>47044.800000000003</v>
      </c>
      <c r="C563" s="16" t="str">
        <f t="shared" si="16"/>
        <v>yes</v>
      </c>
      <c r="D563" s="22">
        <f>CustomerOrder!E563+30</f>
        <v>45413</v>
      </c>
      <c r="E563" s="34">
        <f t="shared" si="17"/>
        <v>47044.800000000003</v>
      </c>
      <c r="F563" s="34">
        <f>E563-OrderCost!D563</f>
        <v>25168</v>
      </c>
    </row>
    <row r="564" spans="1:6" x14ac:dyDescent="0.3">
      <c r="A564" s="12" t="s">
        <v>651</v>
      </c>
      <c r="B564" s="18">
        <f>OrderPrice!F564</f>
        <v>46966.92</v>
      </c>
      <c r="C564" s="13" t="str">
        <f t="shared" si="16"/>
        <v>yes</v>
      </c>
      <c r="D564" s="19">
        <f>CustomerOrder!E564+30</f>
        <v>45443</v>
      </c>
      <c r="E564" s="30">
        <f t="shared" si="17"/>
        <v>46966.92</v>
      </c>
      <c r="F564" s="30">
        <f>E564-OrderCost!D564</f>
        <v>29293.719999999998</v>
      </c>
    </row>
    <row r="565" spans="1:6" x14ac:dyDescent="0.3">
      <c r="A565" s="15" t="s">
        <v>652</v>
      </c>
      <c r="B565" s="21">
        <f>OrderPrice!F565</f>
        <v>58101.120000000003</v>
      </c>
      <c r="C565" s="16" t="str">
        <f t="shared" si="16"/>
        <v>yes</v>
      </c>
      <c r="D565" s="22">
        <f>CustomerOrder!E565+30</f>
        <v>45474</v>
      </c>
      <c r="E565" s="34">
        <f t="shared" si="17"/>
        <v>58101.120000000003</v>
      </c>
      <c r="F565" s="34">
        <f>E565-OrderCost!D565</f>
        <v>31455.72</v>
      </c>
    </row>
    <row r="566" spans="1:6" x14ac:dyDescent="0.3">
      <c r="A566" s="12" t="s">
        <v>653</v>
      </c>
      <c r="B566" s="18">
        <f>OrderPrice!F566</f>
        <v>37300</v>
      </c>
      <c r="C566" s="13" t="str">
        <f t="shared" si="16"/>
        <v>yes</v>
      </c>
      <c r="D566" s="19">
        <f>CustomerOrder!E566+30</f>
        <v>45504</v>
      </c>
      <c r="E566" s="30">
        <f t="shared" si="17"/>
        <v>37300</v>
      </c>
      <c r="F566" s="30">
        <f>E566-OrderCost!D566</f>
        <v>20440.399999999998</v>
      </c>
    </row>
    <row r="567" spans="1:6" x14ac:dyDescent="0.3">
      <c r="A567" s="15" t="s">
        <v>654</v>
      </c>
      <c r="B567" s="21">
        <f>OrderPrice!F567</f>
        <v>89580</v>
      </c>
      <c r="C567" s="16" t="str">
        <f t="shared" si="16"/>
        <v>yes</v>
      </c>
      <c r="D567" s="22">
        <f>CustomerOrder!E567+30</f>
        <v>45535</v>
      </c>
      <c r="E567" s="34">
        <f t="shared" si="17"/>
        <v>89580</v>
      </c>
      <c r="F567" s="34">
        <f>E567-OrderCost!D567</f>
        <v>55241</v>
      </c>
    </row>
    <row r="568" spans="1:6" x14ac:dyDescent="0.3">
      <c r="A568" s="12" t="s">
        <v>655</v>
      </c>
      <c r="B568" s="18">
        <f>OrderPrice!F568</f>
        <v>116994</v>
      </c>
      <c r="C568" s="13" t="str">
        <f t="shared" si="16"/>
        <v>yes</v>
      </c>
      <c r="D568" s="19">
        <f>CustomerOrder!E568+30</f>
        <v>45566</v>
      </c>
      <c r="E568" s="30">
        <f t="shared" si="17"/>
        <v>116994</v>
      </c>
      <c r="F568" s="30">
        <f>E568-OrderCost!D568</f>
        <v>73593</v>
      </c>
    </row>
    <row r="569" spans="1:6" x14ac:dyDescent="0.3">
      <c r="A569" s="15" t="s">
        <v>656</v>
      </c>
      <c r="B569" s="21">
        <f>OrderPrice!F569</f>
        <v>61021.35</v>
      </c>
      <c r="C569" s="16" t="str">
        <f t="shared" si="16"/>
        <v>yes</v>
      </c>
      <c r="D569" s="22">
        <f>CustomerOrder!E569+30</f>
        <v>45596</v>
      </c>
      <c r="E569" s="34">
        <f t="shared" si="17"/>
        <v>61021.35</v>
      </c>
      <c r="F569" s="34">
        <f>E569-OrderCost!D569</f>
        <v>33662.85</v>
      </c>
    </row>
    <row r="570" spans="1:6" x14ac:dyDescent="0.3">
      <c r="A570" s="12" t="s">
        <v>657</v>
      </c>
      <c r="B570" s="18">
        <f>OrderPrice!F570</f>
        <v>48663.8</v>
      </c>
      <c r="C570" s="13" t="str">
        <f t="shared" si="16"/>
        <v>no</v>
      </c>
      <c r="D570" s="19">
        <f>CustomerOrder!E570+30</f>
        <v>45627</v>
      </c>
      <c r="E570" s="30" t="e">
        <f t="shared" si="17"/>
        <v>#N/A</v>
      </c>
      <c r="F570" s="30" t="e">
        <f>E570-OrderCost!D570</f>
        <v>#N/A</v>
      </c>
    </row>
    <row r="571" spans="1:6" x14ac:dyDescent="0.3">
      <c r="A571" s="15" t="s">
        <v>658</v>
      </c>
      <c r="B571" s="21">
        <f>OrderPrice!F571</f>
        <v>58094.400000000001</v>
      </c>
      <c r="C571" s="16" t="str">
        <f t="shared" si="16"/>
        <v>no</v>
      </c>
      <c r="D571" s="22">
        <f>CustomerOrder!E571+30</f>
        <v>45657</v>
      </c>
      <c r="E571" s="34" t="e">
        <f t="shared" si="17"/>
        <v>#N/A</v>
      </c>
      <c r="F571" s="34" t="e">
        <f>E571-OrderCost!D571</f>
        <v>#N/A</v>
      </c>
    </row>
    <row r="572" spans="1:6" x14ac:dyDescent="0.3">
      <c r="A572" s="12" t="s">
        <v>659</v>
      </c>
      <c r="B572" s="18">
        <f>OrderPrice!F572</f>
        <v>31824</v>
      </c>
      <c r="C572" s="13" t="str">
        <f t="shared" si="16"/>
        <v>no</v>
      </c>
      <c r="D572" s="19">
        <f>CustomerOrder!E572+30</f>
        <v>45688</v>
      </c>
      <c r="E572" s="30" t="e">
        <f t="shared" si="17"/>
        <v>#N/A</v>
      </c>
      <c r="F572" s="30" t="e">
        <f>E572-OrderCost!D572</f>
        <v>#N/A</v>
      </c>
    </row>
    <row r="573" spans="1:6" x14ac:dyDescent="0.3">
      <c r="A573" s="15" t="s">
        <v>660</v>
      </c>
      <c r="B573" s="21">
        <f>OrderPrice!F573</f>
        <v>4160</v>
      </c>
      <c r="C573" s="16" t="str">
        <f t="shared" si="16"/>
        <v>yes</v>
      </c>
      <c r="D573" s="22">
        <f>CustomerOrder!E573+30</f>
        <v>45169</v>
      </c>
      <c r="E573" s="34">
        <f t="shared" si="17"/>
        <v>4160</v>
      </c>
      <c r="F573" s="34">
        <f>E573-OrderCost!D573</f>
        <v>2240</v>
      </c>
    </row>
    <row r="574" spans="1:6" x14ac:dyDescent="0.3">
      <c r="A574" s="12" t="s">
        <v>661</v>
      </c>
      <c r="B574" s="18">
        <f>OrderPrice!F574</f>
        <v>6148</v>
      </c>
      <c r="C574" s="13" t="str">
        <f t="shared" si="16"/>
        <v>yes</v>
      </c>
      <c r="D574" s="19">
        <f>CustomerOrder!E574+30</f>
        <v>45200</v>
      </c>
      <c r="E574" s="30">
        <f t="shared" si="17"/>
        <v>6148</v>
      </c>
      <c r="F574" s="30">
        <f>E574-OrderCost!D574</f>
        <v>3604</v>
      </c>
    </row>
    <row r="575" spans="1:6" x14ac:dyDescent="0.3">
      <c r="A575" s="15" t="s">
        <v>662</v>
      </c>
      <c r="B575" s="21">
        <f>OrderPrice!F575</f>
        <v>17450.099999999999</v>
      </c>
      <c r="C575" s="16" t="str">
        <f t="shared" si="16"/>
        <v>yes</v>
      </c>
      <c r="D575" s="22">
        <f>CustomerOrder!E575+30</f>
        <v>45230</v>
      </c>
      <c r="E575" s="34">
        <f t="shared" si="17"/>
        <v>17450.099999999999</v>
      </c>
      <c r="F575" s="34">
        <f>E575-OrderCost!D575</f>
        <v>7334.0999999999985</v>
      </c>
    </row>
    <row r="576" spans="1:6" x14ac:dyDescent="0.3">
      <c r="A576" s="12" t="s">
        <v>663</v>
      </c>
      <c r="B576" s="18">
        <f>OrderPrice!F576</f>
        <v>16102.64</v>
      </c>
      <c r="C576" s="13" t="str">
        <f t="shared" si="16"/>
        <v>yes</v>
      </c>
      <c r="D576" s="19">
        <f>CustomerOrder!E576+30</f>
        <v>45261</v>
      </c>
      <c r="E576" s="30">
        <f t="shared" si="17"/>
        <v>16102.64</v>
      </c>
      <c r="F576" s="30">
        <f>E576-OrderCost!D576</f>
        <v>8854.64</v>
      </c>
    </row>
    <row r="577" spans="1:6" x14ac:dyDescent="0.3">
      <c r="A577" s="15" t="s">
        <v>664</v>
      </c>
      <c r="B577" s="21">
        <f>OrderPrice!F577</f>
        <v>26566.32</v>
      </c>
      <c r="C577" s="16" t="str">
        <f t="shared" si="16"/>
        <v>yes</v>
      </c>
      <c r="D577" s="22">
        <f>CustomerOrder!E577+30</f>
        <v>45291</v>
      </c>
      <c r="E577" s="34">
        <f t="shared" si="17"/>
        <v>26566.32</v>
      </c>
      <c r="F577" s="34">
        <f>E577-OrderCost!D577</f>
        <v>14074.32</v>
      </c>
    </row>
    <row r="578" spans="1:6" x14ac:dyDescent="0.3">
      <c r="A578" s="12" t="s">
        <v>665</v>
      </c>
      <c r="B578" s="18">
        <f>OrderPrice!F578</f>
        <v>21146.400000000001</v>
      </c>
      <c r="C578" s="13" t="str">
        <f t="shared" ref="C578:C598" si="18">IF(D578&lt;=INT("30/11/2024"),"yes","no")</f>
        <v>yes</v>
      </c>
      <c r="D578" s="19">
        <f>CustomerOrder!E578+30</f>
        <v>45322</v>
      </c>
      <c r="E578" s="30">
        <f t="shared" si="17"/>
        <v>21146.400000000001</v>
      </c>
      <c r="F578" s="30">
        <f>E578-OrderCost!D578</f>
        <v>8330.4000000000015</v>
      </c>
    </row>
    <row r="579" spans="1:6" x14ac:dyDescent="0.3">
      <c r="A579" s="15" t="s">
        <v>666</v>
      </c>
      <c r="B579" s="21">
        <f>OrderPrice!F579</f>
        <v>51850.26</v>
      </c>
      <c r="C579" s="16" t="str">
        <f t="shared" si="18"/>
        <v>yes</v>
      </c>
      <c r="D579" s="22">
        <f>CustomerOrder!E579+30</f>
        <v>45353</v>
      </c>
      <c r="E579" s="34">
        <f t="shared" ref="E579:E598" si="19">IF(C579="yes",B579,NA())</f>
        <v>51850.26</v>
      </c>
      <c r="F579" s="34">
        <f>E579-OrderCost!D579</f>
        <v>20632.260000000002</v>
      </c>
    </row>
    <row r="580" spans="1:6" x14ac:dyDescent="0.3">
      <c r="A580" s="12" t="s">
        <v>667</v>
      </c>
      <c r="B580" s="18">
        <f>OrderPrice!F580</f>
        <v>77486</v>
      </c>
      <c r="C580" s="13" t="str">
        <f t="shared" si="18"/>
        <v>yes</v>
      </c>
      <c r="D580" s="19">
        <f>CustomerOrder!E580+30</f>
        <v>45382</v>
      </c>
      <c r="E580" s="30">
        <f t="shared" si="19"/>
        <v>77486</v>
      </c>
      <c r="F580" s="30">
        <f>E580-OrderCost!D580</f>
        <v>52417</v>
      </c>
    </row>
    <row r="581" spans="1:6" x14ac:dyDescent="0.3">
      <c r="A581" s="15" t="s">
        <v>668</v>
      </c>
      <c r="B581" s="21">
        <f>OrderPrice!F581</f>
        <v>22237.32</v>
      </c>
      <c r="C581" s="16" t="str">
        <f t="shared" si="18"/>
        <v>yes</v>
      </c>
      <c r="D581" s="22">
        <f>CustomerOrder!E581+30</f>
        <v>45413</v>
      </c>
      <c r="E581" s="34">
        <f t="shared" si="19"/>
        <v>22237.32</v>
      </c>
      <c r="F581" s="34">
        <f>E581-OrderCost!D581</f>
        <v>9576.32</v>
      </c>
    </row>
    <row r="582" spans="1:6" x14ac:dyDescent="0.3">
      <c r="A582" s="12" t="s">
        <v>669</v>
      </c>
      <c r="B582" s="18">
        <f>OrderPrice!F582</f>
        <v>27775.439999999999</v>
      </c>
      <c r="C582" s="13" t="str">
        <f t="shared" si="18"/>
        <v>yes</v>
      </c>
      <c r="D582" s="19">
        <f>CustomerOrder!E582+30</f>
        <v>45443</v>
      </c>
      <c r="E582" s="30">
        <f t="shared" si="19"/>
        <v>27775.439999999999</v>
      </c>
      <c r="F582" s="30">
        <f>E582-OrderCost!D582</f>
        <v>14916.439999999999</v>
      </c>
    </row>
    <row r="583" spans="1:6" x14ac:dyDescent="0.3">
      <c r="A583" s="15" t="s">
        <v>670</v>
      </c>
      <c r="B583" s="21">
        <f>OrderPrice!F583</f>
        <v>41819.32</v>
      </c>
      <c r="C583" s="16" t="str">
        <f t="shared" si="18"/>
        <v>yes</v>
      </c>
      <c r="D583" s="22">
        <f>CustomerOrder!E583+30</f>
        <v>45474</v>
      </c>
      <c r="E583" s="34">
        <f t="shared" si="19"/>
        <v>41819.32</v>
      </c>
      <c r="F583" s="34">
        <f>E583-OrderCost!D583</f>
        <v>26617.32</v>
      </c>
    </row>
    <row r="584" spans="1:6" x14ac:dyDescent="0.3">
      <c r="A584" s="12" t="s">
        <v>671</v>
      </c>
      <c r="B584" s="18">
        <f>OrderPrice!F584</f>
        <v>43240</v>
      </c>
      <c r="C584" s="13" t="str">
        <f t="shared" si="18"/>
        <v>yes</v>
      </c>
      <c r="D584" s="19">
        <f>CustomerOrder!E584+30</f>
        <v>45504</v>
      </c>
      <c r="E584" s="30">
        <f t="shared" si="19"/>
        <v>43240</v>
      </c>
      <c r="F584" s="30">
        <f>E584-OrderCost!D584</f>
        <v>22560</v>
      </c>
    </row>
    <row r="585" spans="1:6" x14ac:dyDescent="0.3">
      <c r="A585" s="15" t="s">
        <v>672</v>
      </c>
      <c r="B585" s="21">
        <f>OrderPrice!F585</f>
        <v>85150</v>
      </c>
      <c r="C585" s="16" t="str">
        <f t="shared" si="18"/>
        <v>yes</v>
      </c>
      <c r="D585" s="22">
        <f>CustomerOrder!E585+30</f>
        <v>45535</v>
      </c>
      <c r="E585" s="34">
        <f t="shared" si="19"/>
        <v>85150</v>
      </c>
      <c r="F585" s="34">
        <f>E585-OrderCost!D585</f>
        <v>44959.199999999997</v>
      </c>
    </row>
    <row r="586" spans="1:6" x14ac:dyDescent="0.3">
      <c r="A586" s="12" t="s">
        <v>673</v>
      </c>
      <c r="B586" s="18">
        <f>OrderPrice!F586</f>
        <v>91179</v>
      </c>
      <c r="C586" s="13" t="str">
        <f t="shared" si="18"/>
        <v>yes</v>
      </c>
      <c r="D586" s="19">
        <f>CustomerOrder!E586+30</f>
        <v>45566</v>
      </c>
      <c r="E586" s="30">
        <f t="shared" si="19"/>
        <v>91179</v>
      </c>
      <c r="F586" s="30">
        <f>E586-OrderCost!D586</f>
        <v>51330.399999999994</v>
      </c>
    </row>
    <row r="587" spans="1:6" x14ac:dyDescent="0.3">
      <c r="A587" s="15" t="s">
        <v>674</v>
      </c>
      <c r="B587" s="21">
        <f>OrderPrice!F587</f>
        <v>32311.56</v>
      </c>
      <c r="C587" s="16" t="str">
        <f t="shared" si="18"/>
        <v>yes</v>
      </c>
      <c r="D587" s="22">
        <f>CustomerOrder!E587+30</f>
        <v>45596</v>
      </c>
      <c r="E587" s="34">
        <f t="shared" si="19"/>
        <v>32311.56</v>
      </c>
      <c r="F587" s="34">
        <f>E587-OrderCost!D587</f>
        <v>20381.760000000002</v>
      </c>
    </row>
    <row r="588" spans="1:6" x14ac:dyDescent="0.3">
      <c r="A588" s="12" t="s">
        <v>675</v>
      </c>
      <c r="B588" s="18">
        <f>OrderPrice!F588</f>
        <v>53282.879999999997</v>
      </c>
      <c r="C588" s="13" t="str">
        <f t="shared" si="18"/>
        <v>no</v>
      </c>
      <c r="D588" s="19">
        <f>CustomerOrder!E588+30</f>
        <v>45627</v>
      </c>
      <c r="E588" s="30" t="e">
        <f t="shared" si="19"/>
        <v>#N/A</v>
      </c>
      <c r="F588" s="30" t="e">
        <f>E588-OrderCost!D588</f>
        <v>#N/A</v>
      </c>
    </row>
    <row r="589" spans="1:6" x14ac:dyDescent="0.3">
      <c r="A589" s="15" t="s">
        <v>676</v>
      </c>
      <c r="B589" s="21">
        <f>OrderPrice!F589</f>
        <v>117462.72</v>
      </c>
      <c r="C589" s="16" t="str">
        <f t="shared" si="18"/>
        <v>no</v>
      </c>
      <c r="D589" s="22">
        <f>CustomerOrder!E589+30</f>
        <v>45657</v>
      </c>
      <c r="E589" s="34" t="e">
        <f t="shared" si="19"/>
        <v>#N/A</v>
      </c>
      <c r="F589" s="34" t="e">
        <f>E589-OrderCost!D589</f>
        <v>#N/A</v>
      </c>
    </row>
    <row r="590" spans="1:6" x14ac:dyDescent="0.3">
      <c r="A590" s="12" t="s">
        <v>677</v>
      </c>
      <c r="B590" s="18">
        <f>OrderPrice!F590</f>
        <v>80294.399999999994</v>
      </c>
      <c r="C590" s="13" t="str">
        <f t="shared" si="18"/>
        <v>no</v>
      </c>
      <c r="D590" s="19">
        <f>CustomerOrder!E590+30</f>
        <v>45688</v>
      </c>
      <c r="E590" s="30" t="e">
        <f t="shared" si="19"/>
        <v>#N/A</v>
      </c>
      <c r="F590" s="30" t="e">
        <f>E590-OrderCost!D590</f>
        <v>#N/A</v>
      </c>
    </row>
    <row r="591" spans="1:6" x14ac:dyDescent="0.3">
      <c r="A591" s="15" t="s">
        <v>678</v>
      </c>
      <c r="B591" s="21">
        <f>OrderPrice!F591</f>
        <v>37070.879999999997</v>
      </c>
      <c r="C591" s="16" t="str">
        <f t="shared" si="18"/>
        <v>yes</v>
      </c>
      <c r="D591" s="22">
        <f>CustomerOrder!E591+30</f>
        <v>45474</v>
      </c>
      <c r="E591" s="34">
        <f t="shared" si="19"/>
        <v>37070.879999999997</v>
      </c>
      <c r="F591" s="34">
        <f>E591-OrderCost!D591</f>
        <v>10190.479999999996</v>
      </c>
    </row>
    <row r="592" spans="1:6" x14ac:dyDescent="0.3">
      <c r="A592" s="12" t="s">
        <v>679</v>
      </c>
      <c r="B592" s="18">
        <f>OrderPrice!F592</f>
        <v>81600</v>
      </c>
      <c r="C592" s="13" t="str">
        <f t="shared" si="18"/>
        <v>yes</v>
      </c>
      <c r="D592" s="19">
        <f>CustomerOrder!E592+30</f>
        <v>45504</v>
      </c>
      <c r="E592" s="30">
        <f t="shared" si="19"/>
        <v>81600</v>
      </c>
      <c r="F592" s="30">
        <f>E592-OrderCost!D592</f>
        <v>47430</v>
      </c>
    </row>
    <row r="593" spans="1:6" x14ac:dyDescent="0.3">
      <c r="A593" s="15" t="s">
        <v>680</v>
      </c>
      <c r="B593" s="21">
        <f>OrderPrice!F593</f>
        <v>62937</v>
      </c>
      <c r="C593" s="16" t="str">
        <f t="shared" si="18"/>
        <v>yes</v>
      </c>
      <c r="D593" s="22">
        <f>CustomerOrder!E593+30</f>
        <v>45535</v>
      </c>
      <c r="E593" s="34">
        <f t="shared" si="19"/>
        <v>62937</v>
      </c>
      <c r="F593" s="34">
        <f>E593-OrderCost!D593</f>
        <v>22177.800000000003</v>
      </c>
    </row>
    <row r="594" spans="1:6" x14ac:dyDescent="0.3">
      <c r="A594" s="12" t="s">
        <v>681</v>
      </c>
      <c r="B594" s="18">
        <f>OrderPrice!F594</f>
        <v>30084</v>
      </c>
      <c r="C594" s="13" t="str">
        <f t="shared" si="18"/>
        <v>yes</v>
      </c>
      <c r="D594" s="19">
        <f>CustomerOrder!E594+30</f>
        <v>45566</v>
      </c>
      <c r="E594" s="30">
        <f t="shared" si="19"/>
        <v>30084</v>
      </c>
      <c r="F594" s="30">
        <f>E594-OrderCost!D594</f>
        <v>12295.2</v>
      </c>
    </row>
    <row r="595" spans="1:6" x14ac:dyDescent="0.3">
      <c r="A595" s="15" t="s">
        <v>682</v>
      </c>
      <c r="B595" s="21">
        <f>OrderPrice!F595</f>
        <v>68186.25</v>
      </c>
      <c r="C595" s="16" t="str">
        <f t="shared" si="18"/>
        <v>yes</v>
      </c>
      <c r="D595" s="22">
        <f>CustomerOrder!E595+30</f>
        <v>45596</v>
      </c>
      <c r="E595" s="34">
        <f t="shared" si="19"/>
        <v>68186.25</v>
      </c>
      <c r="F595" s="34">
        <f>E595-OrderCost!D595</f>
        <v>38606.25</v>
      </c>
    </row>
    <row r="596" spans="1:6" x14ac:dyDescent="0.3">
      <c r="A596" s="12" t="s">
        <v>683</v>
      </c>
      <c r="B596" s="18">
        <f>OrderPrice!F596</f>
        <v>24675</v>
      </c>
      <c r="C596" s="13" t="str">
        <f t="shared" si="18"/>
        <v>no</v>
      </c>
      <c r="D596" s="19">
        <f>CustomerOrder!E596+30</f>
        <v>45627</v>
      </c>
      <c r="E596" s="30" t="e">
        <f t="shared" si="19"/>
        <v>#N/A</v>
      </c>
      <c r="F596" s="30" t="e">
        <f>E596-OrderCost!D596</f>
        <v>#N/A</v>
      </c>
    </row>
    <row r="597" spans="1:6" x14ac:dyDescent="0.3">
      <c r="A597" s="15" t="s">
        <v>684</v>
      </c>
      <c r="B597" s="21">
        <f>OrderPrice!F597</f>
        <v>78726.880000000005</v>
      </c>
      <c r="C597" s="16" t="str">
        <f t="shared" si="18"/>
        <v>no</v>
      </c>
      <c r="D597" s="22">
        <f>CustomerOrder!E597+30</f>
        <v>45657</v>
      </c>
      <c r="E597" s="34" t="e">
        <f t="shared" si="19"/>
        <v>#N/A</v>
      </c>
      <c r="F597" s="34" t="e">
        <f>E597-OrderCost!D597</f>
        <v>#N/A</v>
      </c>
    </row>
    <row r="598" spans="1:6" x14ac:dyDescent="0.3">
      <c r="A598" s="3" t="s">
        <v>685</v>
      </c>
      <c r="B598" s="37">
        <f>OrderPrice!F598</f>
        <v>29725.5</v>
      </c>
      <c r="C598" s="4" t="str">
        <f t="shared" si="18"/>
        <v>no</v>
      </c>
      <c r="D598" s="36">
        <f>CustomerOrder!E598+30</f>
        <v>45688</v>
      </c>
      <c r="E598" s="40" t="e">
        <f t="shared" si="19"/>
        <v>#N/A</v>
      </c>
      <c r="F598" s="40" t="e">
        <f>E598-OrderCost!D598</f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9699-CB63-4ABD-B7E2-A056DE402B54}">
  <dimension ref="A1:L8"/>
  <sheetViews>
    <sheetView workbookViewId="0">
      <selection activeCell="E15" sqref="E15"/>
    </sheetView>
  </sheetViews>
  <sheetFormatPr defaultRowHeight="14.4" x14ac:dyDescent="0.3"/>
  <cols>
    <col min="1" max="1" width="5" bestFit="1" customWidth="1"/>
    <col min="2" max="2" width="8.21875" bestFit="1" customWidth="1"/>
    <col min="3" max="3" width="9.77734375" bestFit="1" customWidth="1"/>
    <col min="4" max="4" width="15.44140625" bestFit="1" customWidth="1"/>
    <col min="5" max="5" width="14.33203125" bestFit="1" customWidth="1"/>
    <col min="6" max="7" width="12" bestFit="1" customWidth="1"/>
    <col min="8" max="8" width="11" bestFit="1" customWidth="1"/>
    <col min="9" max="9" width="13.33203125" bestFit="1" customWidth="1"/>
    <col min="10" max="10" width="10.109375" bestFit="1" customWidth="1"/>
  </cols>
  <sheetData>
    <row r="1" spans="1:12" x14ac:dyDescent="0.3">
      <c r="A1" s="9" t="s">
        <v>25</v>
      </c>
      <c r="B1" s="10" t="s">
        <v>1</v>
      </c>
      <c r="C1" s="10" t="s">
        <v>34</v>
      </c>
      <c r="D1" s="10" t="s">
        <v>736</v>
      </c>
      <c r="E1" s="10" t="s">
        <v>737</v>
      </c>
      <c r="F1" s="10" t="s">
        <v>738</v>
      </c>
      <c r="G1" s="10" t="s">
        <v>60</v>
      </c>
      <c r="H1" s="10" t="s">
        <v>62</v>
      </c>
      <c r="I1" s="10" t="s">
        <v>70</v>
      </c>
      <c r="J1" s="11" t="s">
        <v>71</v>
      </c>
    </row>
    <row r="2" spans="1:12" x14ac:dyDescent="0.3">
      <c r="A2" s="12" t="s">
        <v>30</v>
      </c>
      <c r="B2" s="13" t="s">
        <v>26</v>
      </c>
      <c r="C2" s="13" t="s">
        <v>35</v>
      </c>
      <c r="D2" s="41" t="s">
        <v>39</v>
      </c>
      <c r="E2" s="42" t="s">
        <v>47</v>
      </c>
      <c r="F2" s="42" t="s">
        <v>43</v>
      </c>
      <c r="G2" s="13" t="s">
        <v>61</v>
      </c>
      <c r="H2" s="13" t="s">
        <v>74</v>
      </c>
      <c r="I2" s="13" t="s">
        <v>75</v>
      </c>
      <c r="J2" s="14">
        <v>5</v>
      </c>
      <c r="L2" s="2"/>
    </row>
    <row r="3" spans="1:12" x14ac:dyDescent="0.3">
      <c r="A3" s="15" t="s">
        <v>31</v>
      </c>
      <c r="B3" s="16" t="s">
        <v>27</v>
      </c>
      <c r="C3" s="16" t="s">
        <v>37</v>
      </c>
      <c r="D3" s="43" t="s">
        <v>40</v>
      </c>
      <c r="E3" s="44" t="s">
        <v>47</v>
      </c>
      <c r="F3" s="44" t="s">
        <v>44</v>
      </c>
      <c r="G3" s="16" t="s">
        <v>61</v>
      </c>
      <c r="H3" s="16" t="s">
        <v>76</v>
      </c>
      <c r="I3" s="16" t="s">
        <v>81</v>
      </c>
      <c r="J3" s="17">
        <v>6</v>
      </c>
      <c r="L3" s="2"/>
    </row>
    <row r="4" spans="1:12" x14ac:dyDescent="0.3">
      <c r="A4" s="12" t="s">
        <v>32</v>
      </c>
      <c r="B4" s="13" t="s">
        <v>28</v>
      </c>
      <c r="C4" s="13" t="s">
        <v>36</v>
      </c>
      <c r="D4" s="41" t="s">
        <v>41</v>
      </c>
      <c r="E4" s="42" t="s">
        <v>47</v>
      </c>
      <c r="F4" s="42" t="s">
        <v>45</v>
      </c>
      <c r="G4" s="13" t="s">
        <v>61</v>
      </c>
      <c r="H4" s="13" t="s">
        <v>77</v>
      </c>
      <c r="I4" s="13" t="s">
        <v>80</v>
      </c>
      <c r="J4" s="14">
        <v>8</v>
      </c>
      <c r="L4" s="2"/>
    </row>
    <row r="5" spans="1:12" x14ac:dyDescent="0.3">
      <c r="A5" s="15" t="s">
        <v>33</v>
      </c>
      <c r="B5" s="16" t="s">
        <v>29</v>
      </c>
      <c r="C5" s="16" t="s">
        <v>38</v>
      </c>
      <c r="D5" s="43" t="s">
        <v>42</v>
      </c>
      <c r="E5" s="44" t="s">
        <v>47</v>
      </c>
      <c r="F5" s="44" t="s">
        <v>46</v>
      </c>
      <c r="G5" s="16" t="s">
        <v>61</v>
      </c>
      <c r="H5" s="16" t="s">
        <v>78</v>
      </c>
      <c r="I5" s="16" t="s">
        <v>79</v>
      </c>
      <c r="J5" s="17">
        <v>10</v>
      </c>
      <c r="L5" s="2"/>
    </row>
    <row r="6" spans="1:12" x14ac:dyDescent="0.3">
      <c r="A6" s="12" t="s">
        <v>54</v>
      </c>
      <c r="B6" s="13" t="s">
        <v>26</v>
      </c>
      <c r="C6" s="13" t="s">
        <v>48</v>
      </c>
      <c r="D6" s="41" t="s">
        <v>50</v>
      </c>
      <c r="E6" s="42" t="s">
        <v>47</v>
      </c>
      <c r="F6" s="42" t="s">
        <v>52</v>
      </c>
      <c r="G6" s="13" t="s">
        <v>63</v>
      </c>
      <c r="H6" s="13" t="s">
        <v>66</v>
      </c>
      <c r="I6" s="13" t="s">
        <v>68</v>
      </c>
      <c r="J6" s="14">
        <v>12</v>
      </c>
      <c r="L6" s="2"/>
    </row>
    <row r="7" spans="1:12" x14ac:dyDescent="0.3">
      <c r="A7" s="15" t="s">
        <v>55</v>
      </c>
      <c r="B7" s="16" t="s">
        <v>26</v>
      </c>
      <c r="C7" s="16" t="s">
        <v>49</v>
      </c>
      <c r="D7" s="43" t="s">
        <v>51</v>
      </c>
      <c r="E7" s="44" t="s">
        <v>47</v>
      </c>
      <c r="F7" s="44" t="s">
        <v>53</v>
      </c>
      <c r="G7" s="16" t="s">
        <v>64</v>
      </c>
      <c r="H7" s="16" t="s">
        <v>67</v>
      </c>
      <c r="I7" s="16" t="s">
        <v>69</v>
      </c>
      <c r="J7" s="17">
        <v>3</v>
      </c>
      <c r="L7" s="2"/>
    </row>
    <row r="8" spans="1:12" x14ac:dyDescent="0.3">
      <c r="A8" s="3" t="s">
        <v>56</v>
      </c>
      <c r="B8" s="4" t="s">
        <v>28</v>
      </c>
      <c r="C8" s="4" t="s">
        <v>57</v>
      </c>
      <c r="D8" s="45" t="s">
        <v>58</v>
      </c>
      <c r="E8" s="46" t="s">
        <v>47</v>
      </c>
      <c r="F8" s="46" t="s">
        <v>59</v>
      </c>
      <c r="G8" s="4" t="s">
        <v>65</v>
      </c>
      <c r="H8" s="4" t="s">
        <v>72</v>
      </c>
      <c r="I8" s="4" t="s">
        <v>73</v>
      </c>
      <c r="J8" s="5">
        <v>7</v>
      </c>
      <c r="L8" s="2"/>
    </row>
  </sheetData>
  <phoneticPr fontId="3" type="noConversion"/>
  <hyperlinks>
    <hyperlink ref="D2" r:id="rId1" xr:uid="{E0DE3F28-82B9-429B-A911-1D15A7433B77}"/>
    <hyperlink ref="D3" r:id="rId2" xr:uid="{634F00F0-9B5A-42F3-B580-77275962C68E}"/>
    <hyperlink ref="D4" r:id="rId3" xr:uid="{C39E471E-8666-40AB-97BB-CE6B07E712B4}"/>
    <hyperlink ref="D5" r:id="rId4" xr:uid="{1EAF0DD2-2E99-498E-99D2-43098A4DC620}"/>
    <hyperlink ref="D6" r:id="rId5" xr:uid="{8E70CCB0-23FB-4D9A-95A9-D4F5C5E3AB57}"/>
    <hyperlink ref="D7" r:id="rId6" xr:uid="{71220059-5F2E-47CB-9BA6-EFA47838458E}"/>
    <hyperlink ref="D8" r:id="rId7" xr:uid="{31274F3A-1B03-4213-B89B-DD93EDA0BBB6}"/>
  </hyperlinks>
  <pageMargins left="0.7" right="0.7" top="0.75" bottom="0.75" header="0.3" footer="0.3"/>
  <pageSetup paperSize="9" orientation="portrait" verticalDpi="0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257D41-C982-4EAD-A95B-B546D9E6F3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Admin</vt:lpstr>
      <vt:lpstr>Product</vt:lpstr>
      <vt:lpstr>ProductCost</vt:lpstr>
      <vt:lpstr>ProductComponent</vt:lpstr>
      <vt:lpstr>ProductDemand</vt:lpstr>
      <vt:lpstr>Production</vt:lpstr>
      <vt:lpstr>GeneralCost</vt:lpstr>
      <vt:lpstr>CustomerOrder</vt:lpstr>
      <vt:lpstr>OrderPrice</vt:lpstr>
      <vt:lpstr>OrderCost</vt:lpstr>
      <vt:lpstr>OrderRevenue</vt:lpstr>
      <vt:lpstr>Customer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Garn, Wolfgang Dr (Surrey Business Schl)</dc:creator>
  <cp:lastModifiedBy>Garn, Wolfgang Dr (Surrey Business Schl)</cp:lastModifiedBy>
  <dcterms:created xsi:type="dcterms:W3CDTF">2023-05-08T09:00:24Z</dcterms:created>
  <dcterms:modified xsi:type="dcterms:W3CDTF">2023-11-06T14:15:46Z</dcterms:modified>
</cp:coreProperties>
</file>